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<sst xmlns="http://schemas.openxmlformats.org/spreadsheetml/2006/main" count="96" uniqueCount="89">
  <si>
    <t>Prognoza łącznej kwoty długu publicznego</t>
  </si>
  <si>
    <t>Gminy Golczewo</t>
  </si>
  <si>
    <t>w zł</t>
  </si>
  <si>
    <t>Lp.</t>
  </si>
  <si>
    <t>Wyszczególnienie</t>
  </si>
  <si>
    <t>Wykonanie</t>
  </si>
  <si>
    <t>2006 r.</t>
  </si>
  <si>
    <t>2007 r.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</si>
  <si>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</si>
  <si>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</si>
  <si>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</si>
  <si>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</si>
  <si>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</si>
  <si>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</si>
  <si>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</si>
  <si>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</si>
  <si>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</si>
  <si>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</si>
  <si>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</si>
  <si>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</si>
  <si>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</si>
  <si>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</si>
  <si>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</si>
  <si>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A. Dochody:</t>
  </si>
  <si>
    <t>B. Wydatki:</t>
  </si>
  <si>
    <t>C. NADWYŻKA/DEFICYT (A-B)</t>
  </si>
  <si>
    <t>D. FINANSOWANIE (D1 - D2)</t>
  </si>
  <si>
    <t>D1. Przychody ogółem:</t>
  </si>
  <si>
    <t xml:space="preserve">   a) na prefinansowanie programów i projektów 
       finansowanych z udziałem środków 
       pochodzących z funduszy strukturalnych 
       i Funduszu Spójności</t>
  </si>
  <si>
    <t xml:space="preserve">   b) na realizację programów i projektów 
       finansowanych z udziałem środków 
       pochodzących z funduszy strukturalnych 
       i Funduszu Spójności</t>
  </si>
  <si>
    <t>D2. Rozchody ogółem:</t>
  </si>
  <si>
    <t>E. UMORZENIE POŻYCZKI</t>
  </si>
  <si>
    <t>F. DŁUG NA KONIEC ROKU: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</si>
  <si>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</si>
  <si>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</si>
  <si>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</si>
  <si>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5) wymagalne zobowiązania:</t>
  </si>
  <si>
    <t xml:space="preserve">     a) wynikające z ustaw i orzeczeń sądów,</t>
  </si>
  <si>
    <t xml:space="preserve">     b) wynikające z udzielonych poręczeń i gwarancji,</t>
  </si>
  <si>
    <t xml:space="preserve">      a) kredyty,</t>
  </si>
  <si>
    <t xml:space="preserve">      b) pożyczki,</t>
  </si>
  <si>
    <t xml:space="preserve">      c) emitowane papiery wartościowe,</t>
  </si>
  <si>
    <t xml:space="preserve">      d) emitowane obligacje samorządowe,</t>
  </si>
  <si>
    <t>H. OBCIĄŻENIE ROCZNE BUDŻETU
   z tytułu spłaty zadłużenia - z tego: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</si>
  <si>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</si>
  <si>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</si>
  <si>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</si>
  <si>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4) wykup papierów wartościowych
     wyemitowanych przez j.s.t.</t>
  </si>
  <si>
    <t xml:space="preserve">     a) spłaty rat kredytów z odsetkami,</t>
  </si>
  <si>
    <t xml:space="preserve">     b) spłaty rat pożyczek z odsetkami,</t>
  </si>
  <si>
    <t xml:space="preserve">     c) wykup papierów wartościowych,</t>
  </si>
  <si>
    <t xml:space="preserve">     d) wykup obligacji samorządowych,</t>
  </si>
  <si>
    <t>- dochody bieżące</t>
  </si>
  <si>
    <t>- dochody majątkowe</t>
  </si>
  <si>
    <t xml:space="preserve"> D11. kredyty i pożyczki, w tym:</t>
  </si>
  <si>
    <t xml:space="preserve">  D1111.  pożyczki na prefinansowanieprogramów i                projektów finansowanych z udziałem środków 
pochodzących z funduszy strukturalnych 
i Funduszu Spójności, otrzymane z budżetu państwa             </t>
  </si>
  <si>
    <t xml:space="preserve">   D111. na realizację programów i projektów 
finansowanych z udziałem środków 
pochodzących z funduszy strukturalnych 
i Funduszu Spójności UE, w tym:</t>
  </si>
  <si>
    <t xml:space="preserve"> D12. spłaty pożyczek udzielonych,</t>
  </si>
  <si>
    <t xml:space="preserve"> D13.  nadwyżka z lat ubiegłych, w tym:</t>
  </si>
  <si>
    <r>
      <t xml:space="preserve"> </t>
    </r>
    <r>
      <rPr>
        <sz val="10"/>
        <rFont val="Arial"/>
        <family val="2"/>
      </rPr>
      <t>D131. środki na pokrycie deficytu</t>
    </r>
  </si>
  <si>
    <t xml:space="preserve"> D14.  papiery wartościowe, w tym:</t>
  </si>
  <si>
    <t>D141. na realizację programów i projektów realizowanych z udziałem środków pochodzących z funduszy strukturalnych i Funduszu Spójności UE</t>
  </si>
  <si>
    <t xml:space="preserve"> D15. obligacje j.s.t., w tym:</t>
  </si>
  <si>
    <t xml:space="preserve">   D151. na realizację programów i projektów 
       realizowanych z udziałem środków 
       pochodzących z funduszy strukturalnych 
       i Funduszu Spójności UE</t>
  </si>
  <si>
    <t xml:space="preserve"> D16. prywatyzacja majątku j.s.t.,</t>
  </si>
  <si>
    <t xml:space="preserve"> D17. inne źródła, w tym:</t>
  </si>
  <si>
    <t>D171. środki na pokrycie deficytu</t>
  </si>
  <si>
    <t xml:space="preserve"> D21. spłaty kredytów i pożyczek,  w tym:                                     </t>
  </si>
  <si>
    <t xml:space="preserve">   D211. na realizację programów i projektów 
       realizowanych z udziałem środków 
       pochodzących z funduszy strukturalnych 
       i Funduszu Spójności UE, w tym:</t>
  </si>
  <si>
    <t xml:space="preserve">   D2111. pożyczek na prefinansowanie programów i projektów finansowanych z udziałem środków 
pochodzących z funduszy strukturalnych i
Funduszu Spójności, otrzymanych z budżetu państwa</t>
  </si>
  <si>
    <t xml:space="preserve"> D22. pożyczki                                            </t>
  </si>
  <si>
    <t xml:space="preserve"> </t>
  </si>
  <si>
    <t>D23. lokaty w bankach</t>
  </si>
  <si>
    <t xml:space="preserve"> D24. wykup papierów wartościowych,  w tym:                        </t>
  </si>
  <si>
    <t xml:space="preserve">   D241. na realizację programów i projektów 
       realizowanych z udziałem środków 
       pochodzących z funduszy strukturalnych 
       i Funduszu Spójności UE, w tym:</t>
  </si>
  <si>
    <t xml:space="preserve">D25. wykup obligacji samorządowych, w tym:                      </t>
  </si>
  <si>
    <t xml:space="preserve">  D251. na realizację programów i projektów 
     realizowanych z udziałem środków 
       pochodzących z funduszy strukturalnych 
       i Funduszu Spójności UE</t>
  </si>
  <si>
    <t xml:space="preserve"> D26. inne cele.                                                                  </t>
  </si>
  <si>
    <t xml:space="preserve">     b)uznane za bezsporne przez właściwą jednostkę sektora finansów publicznych będącą dłużnikiem, </t>
  </si>
  <si>
    <r>
      <t xml:space="preserve">1) </t>
    </r>
    <r>
      <rPr>
        <sz val="10"/>
        <rFont val="Arial"/>
        <family val="2"/>
      </rPr>
      <t xml:space="preserve"> -  depozyty przyjęte do budżetu </t>
    </r>
  </si>
  <si>
    <r>
      <t>2)</t>
    </r>
    <r>
      <rPr>
        <sz val="10"/>
        <rFont val="Arial"/>
        <family val="2"/>
      </rPr>
      <t xml:space="preserve">  - podać dane na poszczególne lata objęte spłatą całego zadłużenia</t>
    </r>
  </si>
  <si>
    <r>
      <t xml:space="preserve"> 4) przyjęte depozyty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>,</t>
    </r>
  </si>
  <si>
    <r>
      <t xml:space="preserve"> 6) zobowiązania związane z przyrzeczonymi 
      środkami z funduszy strukturalnych oraz 
      Funduszu Spójności Unii Europejskiej</t>
    </r>
    <r>
      <rPr>
        <b/>
        <sz val="10"/>
        <rFont val="Arial"/>
        <family val="2"/>
      </rPr>
      <t xml:space="preserve">:    </t>
    </r>
  </si>
  <si>
    <r>
      <t xml:space="preserve"> 5) spłaty zobowiązań związanych z przyrzeczonymi 
     środkami z funduszy  strukturalnych oraz 
      Funduszu Spójności Unii Europejskiej</t>
    </r>
    <r>
      <rPr>
        <b/>
        <sz val="10"/>
        <rFont val="Arial"/>
        <family val="2"/>
      </rPr>
      <t>:</t>
    </r>
  </si>
  <si>
    <r>
      <t>G1. Wska</t>
    </r>
    <r>
      <rPr>
        <b/>
        <sz val="10"/>
        <color indexed="8"/>
        <rFont val="Arial"/>
        <family val="2"/>
      </rPr>
      <t xml:space="preserve">źnik długu do dochodu </t>
    </r>
    <r>
      <rPr>
        <i/>
        <sz val="10"/>
        <color indexed="8"/>
        <rFont val="Arial"/>
        <family val="2"/>
      </rPr>
      <t xml:space="preserve">
    </t>
    </r>
    <r>
      <rPr>
        <b/>
        <sz val="10"/>
        <color indexed="8"/>
        <rFont val="Arial"/>
        <family val="2"/>
      </rPr>
      <t xml:space="preserve">((poz.33 (-) poz. 41) / poz.1) % </t>
    </r>
  </si>
  <si>
    <r>
      <t>G. Wska</t>
    </r>
    <r>
      <rPr>
        <b/>
        <sz val="11"/>
        <color indexed="8"/>
        <rFont val="Arial"/>
        <family val="2"/>
      </rPr>
      <t xml:space="preserve">źnik łącznego długu do dochodu 
     (poz.33 / poz.1) % </t>
    </r>
  </si>
  <si>
    <t xml:space="preserve">I. Wskaźnik rocznej spłaty łącznego zadłużenia do dochodu  (poz.44 / poz.1) % </t>
  </si>
  <si>
    <t>I1. Wskaźnik rocznej spłaty zadłużenia do dochodu ((poz.44 (-) poz. 49) / poz.1) %</t>
  </si>
  <si>
    <t>na lata 2009-2022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</si>
</sst>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sz val="10"/>
      <name val="Arial CE"/>
      <family val="0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51" applyFont="1" applyBorder="1" applyAlignment="1">
      <alignment horizontal="center" vertical="center"/>
      <protection/>
    </xf>
    <xf numFmtId="0" fontId="0" fillId="0" borderId="15" xfId="51" applyFont="1" applyBorder="1" applyAlignment="1">
      <alignment horizontal="center" vertical="center"/>
      <protection/>
    </xf>
    <xf numFmtId="0" fontId="0" fillId="0" borderId="14" xfId="51" applyFont="1" applyBorder="1" applyAlignment="1">
      <alignment horizontal="center" vertical="center"/>
      <protection/>
    </xf>
    <xf numFmtId="0" fontId="0" fillId="0" borderId="16" xfId="51" applyFont="1" applyBorder="1" applyAlignment="1">
      <alignment horizontal="center" vertical="top"/>
      <protection/>
    </xf>
    <xf numFmtId="0" fontId="0" fillId="0" borderId="0" xfId="51" applyFont="1" applyAlignment="1">
      <alignment horizontal="center"/>
      <protection/>
    </xf>
    <xf numFmtId="0" fontId="7" fillId="0" borderId="0" xfId="51" applyFont="1" applyAlignment="1">
      <alignment horizontal="left"/>
      <protection/>
    </xf>
    <xf numFmtId="0" fontId="0" fillId="0" borderId="0" xfId="51" applyFont="1">
      <alignment/>
      <protection/>
    </xf>
    <xf numFmtId="0" fontId="7" fillId="0" borderId="0" xfId="51" applyFont="1">
      <alignment/>
      <protection/>
    </xf>
    <xf numFmtId="0" fontId="0" fillId="0" borderId="17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51" applyFont="1" applyBorder="1" applyAlignment="1">
      <alignment vertical="center" wrapText="1"/>
      <protection/>
    </xf>
    <xf numFmtId="0" fontId="1" fillId="0" borderId="10" xfId="51" applyFont="1" applyBorder="1" applyAlignment="1">
      <alignment vertical="center" wrapText="1"/>
      <protection/>
    </xf>
    <xf numFmtId="0" fontId="1" fillId="0" borderId="10" xfId="51" applyFont="1" applyFill="1" applyBorder="1" applyAlignment="1">
      <alignment vertical="center"/>
      <protection/>
    </xf>
    <xf numFmtId="0" fontId="0" fillId="0" borderId="10" xfId="5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0" fontId="1" fillId="0" borderId="14" xfId="51" applyFont="1" applyFill="1" applyBorder="1" applyAlignment="1">
      <alignment vertical="center" wrapText="1"/>
      <protection/>
    </xf>
    <xf numFmtId="0" fontId="0" fillId="0" borderId="14" xfId="51" applyFont="1" applyFill="1" applyBorder="1" applyAlignment="1">
      <alignment vertical="center"/>
      <protection/>
    </xf>
    <xf numFmtId="0" fontId="1" fillId="0" borderId="16" xfId="51" applyFont="1" applyFill="1" applyBorder="1" applyAlignment="1">
      <alignment vertical="center" wrapText="1"/>
      <protection/>
    </xf>
    <xf numFmtId="0" fontId="1" fillId="0" borderId="10" xfId="51" applyFont="1" applyFill="1" applyBorder="1" applyAlignment="1">
      <alignment vertical="center" wrapText="1"/>
      <protection/>
    </xf>
    <xf numFmtId="0" fontId="1" fillId="0" borderId="10" xfId="51" applyFont="1" applyFill="1" applyBorder="1" applyAlignment="1">
      <alignment horizontal="left" vertical="center" wrapText="1"/>
      <protection/>
    </xf>
    <xf numFmtId="0" fontId="0" fillId="0" borderId="14" xfId="51" applyFont="1" applyFill="1" applyBorder="1" applyAlignment="1">
      <alignment vertical="center" wrapText="1"/>
      <protection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51" applyFont="1" applyBorder="1" applyAlignment="1">
      <alignment vertical="center"/>
      <protection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30" xfId="51" applyNumberFormat="1" applyFont="1" applyBorder="1" applyAlignment="1">
      <alignment vertical="center"/>
      <protection/>
    </xf>
    <xf numFmtId="3" fontId="11" fillId="0" borderId="10" xfId="51" applyNumberFormat="1" applyFont="1" applyBorder="1" applyAlignment="1">
      <alignment vertical="center"/>
      <protection/>
    </xf>
    <xf numFmtId="3" fontId="11" fillId="0" borderId="0" xfId="51" applyNumberFormat="1" applyFont="1" applyBorder="1" applyAlignment="1">
      <alignment vertical="center"/>
      <protection/>
    </xf>
    <xf numFmtId="3" fontId="11" fillId="0" borderId="17" xfId="51" applyNumberFormat="1" applyFont="1" applyBorder="1" applyAlignment="1">
      <alignment vertical="center"/>
      <protection/>
    </xf>
    <xf numFmtId="3" fontId="10" fillId="0" borderId="22" xfId="51" applyNumberFormat="1" applyFont="1" applyBorder="1" applyAlignment="1">
      <alignment vertical="center"/>
      <protection/>
    </xf>
    <xf numFmtId="3" fontId="11" fillId="0" borderId="31" xfId="51" applyNumberFormat="1" applyFont="1" applyBorder="1" applyAlignment="1">
      <alignment vertical="center"/>
      <protection/>
    </xf>
    <xf numFmtId="3" fontId="11" fillId="0" borderId="14" xfId="51" applyNumberFormat="1" applyFont="1" applyBorder="1" applyAlignment="1">
      <alignment vertical="center"/>
      <protection/>
    </xf>
    <xf numFmtId="3" fontId="11" fillId="0" borderId="24" xfId="51" applyNumberFormat="1" applyFont="1" applyBorder="1" applyAlignment="1">
      <alignment vertical="center"/>
      <protection/>
    </xf>
    <xf numFmtId="3" fontId="11" fillId="0" borderId="16" xfId="51" applyNumberFormat="1" applyFont="1" applyBorder="1" applyAlignment="1">
      <alignment vertical="center"/>
      <protection/>
    </xf>
    <xf numFmtId="3" fontId="11" fillId="0" borderId="32" xfId="51" applyNumberFormat="1" applyFont="1" applyBorder="1" applyAlignment="1">
      <alignment horizontal="center" vertical="center"/>
      <protection/>
    </xf>
    <xf numFmtId="3" fontId="11" fillId="0" borderId="15" xfId="51" applyNumberFormat="1" applyFont="1" applyBorder="1" applyAlignment="1">
      <alignment horizontal="center" vertical="center"/>
      <protection/>
    </xf>
    <xf numFmtId="3" fontId="10" fillId="0" borderId="24" xfId="51" applyNumberFormat="1" applyFont="1" applyBorder="1" applyAlignment="1">
      <alignment vertical="center"/>
      <protection/>
    </xf>
    <xf numFmtId="3" fontId="10" fillId="0" borderId="16" xfId="51" applyNumberFormat="1" applyFont="1" applyBorder="1" applyAlignment="1">
      <alignment vertical="center"/>
      <protection/>
    </xf>
    <xf numFmtId="3" fontId="11" fillId="0" borderId="30" xfId="51" applyNumberFormat="1" applyFont="1" applyBorder="1">
      <alignment/>
      <protection/>
    </xf>
    <xf numFmtId="3" fontId="11" fillId="0" borderId="10" xfId="51" applyNumberFormat="1" applyFont="1" applyBorder="1">
      <alignment/>
      <protection/>
    </xf>
    <xf numFmtId="3" fontId="11" fillId="0" borderId="31" xfId="51" applyNumberFormat="1" applyFont="1" applyFill="1" applyBorder="1" applyAlignment="1">
      <alignment vertical="center"/>
      <protection/>
    </xf>
    <xf numFmtId="3" fontId="11" fillId="0" borderId="14" xfId="51" applyNumberFormat="1" applyFont="1" applyFill="1" applyBorder="1" applyAlignment="1">
      <alignment vertical="center"/>
      <protection/>
    </xf>
    <xf numFmtId="10" fontId="10" fillId="0" borderId="24" xfId="51" applyNumberFormat="1" applyFont="1" applyFill="1" applyBorder="1" applyAlignment="1">
      <alignment vertical="center"/>
      <protection/>
    </xf>
    <xf numFmtId="10" fontId="10" fillId="0" borderId="16" xfId="51" applyNumberFormat="1" applyFont="1" applyFill="1" applyBorder="1" applyAlignment="1">
      <alignment vertical="center"/>
      <protection/>
    </xf>
    <xf numFmtId="10" fontId="11" fillId="0" borderId="24" xfId="51" applyNumberFormat="1" applyFont="1" applyBorder="1">
      <alignment/>
      <protection/>
    </xf>
    <xf numFmtId="10" fontId="11" fillId="0" borderId="16" xfId="51" applyNumberFormat="1" applyFont="1" applyBorder="1">
      <alignment/>
      <protection/>
    </xf>
    <xf numFmtId="3" fontId="10" fillId="0" borderId="23" xfId="51" applyNumberFormat="1" applyFont="1" applyBorder="1" applyAlignment="1">
      <alignment vertical="center"/>
      <protection/>
    </xf>
    <xf numFmtId="3" fontId="11" fillId="0" borderId="30" xfId="51" applyNumberFormat="1" applyFont="1" applyFill="1" applyBorder="1" applyAlignment="1">
      <alignment vertical="center"/>
      <protection/>
    </xf>
    <xf numFmtId="3" fontId="11" fillId="0" borderId="10" xfId="51" applyNumberFormat="1" applyFont="1" applyFill="1" applyBorder="1" applyAlignment="1">
      <alignment vertical="center"/>
      <protection/>
    </xf>
    <xf numFmtId="10" fontId="11" fillId="0" borderId="33" xfId="51" applyNumberFormat="1" applyFont="1" applyFill="1" applyBorder="1" applyAlignment="1">
      <alignment vertical="center"/>
      <protection/>
    </xf>
    <xf numFmtId="10" fontId="11" fillId="0" borderId="24" xfId="51" applyNumberFormat="1" applyFont="1" applyFill="1" applyBorder="1" applyAlignment="1">
      <alignment vertical="center"/>
      <protection/>
    </xf>
    <xf numFmtId="10" fontId="11" fillId="0" borderId="16" xfId="51" applyNumberFormat="1" applyFont="1" applyFill="1" applyBorder="1" applyAlignment="1">
      <alignment vertical="center"/>
      <protection/>
    </xf>
    <xf numFmtId="0" fontId="10" fillId="0" borderId="16" xfId="51" applyFont="1" applyBorder="1" applyAlignment="1">
      <alignment horizontal="center" vertical="center"/>
      <protection/>
    </xf>
    <xf numFmtId="0" fontId="10" fillId="0" borderId="16" xfId="51" applyFont="1" applyBorder="1" applyAlignment="1">
      <alignment vertical="center"/>
      <protection/>
    </xf>
    <xf numFmtId="0" fontId="10" fillId="0" borderId="16" xfId="51" applyFont="1" applyBorder="1" applyAlignment="1">
      <alignment horizontal="center" vertical="top"/>
      <protection/>
    </xf>
    <xf numFmtId="0" fontId="10" fillId="0" borderId="16" xfId="51" applyFont="1" applyFill="1" applyBorder="1" applyAlignment="1">
      <alignment vertical="center" wrapText="1"/>
      <protection/>
    </xf>
    <xf numFmtId="0" fontId="10" fillId="0" borderId="22" xfId="51" applyFont="1" applyBorder="1" applyAlignment="1">
      <alignment horizontal="center" vertical="top"/>
      <protection/>
    </xf>
    <xf numFmtId="0" fontId="10" fillId="0" borderId="22" xfId="51" applyFont="1" applyFill="1" applyBorder="1" applyAlignment="1">
      <alignment vertical="center" wrapText="1"/>
      <protection/>
    </xf>
    <xf numFmtId="0" fontId="1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3" fontId="10" fillId="0" borderId="35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0" fillId="0" borderId="35" xfId="51" applyNumberFormat="1" applyFont="1" applyBorder="1" applyAlignment="1">
      <alignment vertical="center"/>
      <protection/>
    </xf>
    <xf numFmtId="3" fontId="11" fillId="0" borderId="25" xfId="51" applyNumberFormat="1" applyFont="1" applyBorder="1" applyAlignment="1">
      <alignment vertical="center"/>
      <protection/>
    </xf>
    <xf numFmtId="3" fontId="10" fillId="0" borderId="25" xfId="51" applyNumberFormat="1" applyFont="1" applyBorder="1" applyAlignment="1">
      <alignment vertical="center"/>
      <protection/>
    </xf>
    <xf numFmtId="3" fontId="11" fillId="0" borderId="31" xfId="51" applyNumberFormat="1" applyFont="1" applyBorder="1">
      <alignment/>
      <protection/>
    </xf>
    <xf numFmtId="10" fontId="10" fillId="0" borderId="25" xfId="51" applyNumberFormat="1" applyFont="1" applyFill="1" applyBorder="1" applyAlignment="1">
      <alignment vertical="center"/>
      <protection/>
    </xf>
    <xf numFmtId="10" fontId="11" fillId="0" borderId="25" xfId="51" applyNumberFormat="1" applyFont="1" applyBorder="1">
      <alignment/>
      <protection/>
    </xf>
    <xf numFmtId="10" fontId="11" fillId="0" borderId="25" xfId="51" applyNumberFormat="1" applyFont="1" applyFill="1" applyBorder="1" applyAlignment="1">
      <alignment vertical="center"/>
      <protection/>
    </xf>
    <xf numFmtId="3" fontId="11" fillId="0" borderId="38" xfId="0" applyNumberFormat="1" applyFont="1" applyFill="1" applyBorder="1" applyAlignment="1">
      <alignment/>
    </xf>
    <xf numFmtId="3" fontId="11" fillId="0" borderId="11" xfId="51" applyNumberFormat="1" applyFont="1" applyBorder="1" applyAlignment="1">
      <alignment vertical="center"/>
      <protection/>
    </xf>
    <xf numFmtId="3" fontId="11" fillId="0" borderId="11" xfId="51" applyNumberFormat="1" applyFont="1" applyBorder="1">
      <alignment/>
      <protection/>
    </xf>
    <xf numFmtId="3" fontId="11" fillId="0" borderId="29" xfId="51" applyNumberFormat="1" applyFont="1" applyBorder="1">
      <alignment/>
      <protection/>
    </xf>
    <xf numFmtId="3" fontId="11" fillId="0" borderId="11" xfId="51" applyNumberFormat="1" applyFont="1" applyFill="1" applyBorder="1" applyAlignment="1">
      <alignment vertical="center"/>
      <protection/>
    </xf>
    <xf numFmtId="3" fontId="11" fillId="0" borderId="29" xfId="51" applyNumberFormat="1" applyFont="1" applyFill="1" applyBorder="1" applyAlignment="1">
      <alignment vertical="center"/>
      <protection/>
    </xf>
    <xf numFmtId="0" fontId="1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3" fontId="10" fillId="0" borderId="4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43" xfId="0" applyNumberFormat="1" applyFont="1" applyBorder="1" applyAlignment="1">
      <alignment/>
    </xf>
    <xf numFmtId="3" fontId="10" fillId="0" borderId="44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3" fontId="11" fillId="0" borderId="46" xfId="0" applyNumberFormat="1" applyFont="1" applyBorder="1" applyAlignment="1">
      <alignment/>
    </xf>
    <xf numFmtId="3" fontId="11" fillId="0" borderId="39" xfId="51" applyNumberFormat="1" applyFont="1" applyBorder="1" applyAlignment="1">
      <alignment vertical="center"/>
      <protection/>
    </xf>
    <xf numFmtId="3" fontId="11" fillId="0" borderId="47" xfId="51" applyNumberFormat="1" applyFont="1" applyBorder="1" applyAlignment="1">
      <alignment vertical="center"/>
      <protection/>
    </xf>
    <xf numFmtId="3" fontId="10" fillId="0" borderId="41" xfId="51" applyNumberFormat="1" applyFont="1" applyBorder="1" applyAlignment="1">
      <alignment vertical="center"/>
      <protection/>
    </xf>
    <xf numFmtId="3" fontId="11" fillId="0" borderId="46" xfId="51" applyNumberFormat="1" applyFont="1" applyBorder="1" applyAlignment="1">
      <alignment vertical="center"/>
      <protection/>
    </xf>
    <xf numFmtId="3" fontId="11" fillId="0" borderId="44" xfId="51" applyNumberFormat="1" applyFont="1" applyBorder="1" applyAlignment="1">
      <alignment vertical="center"/>
      <protection/>
    </xf>
    <xf numFmtId="3" fontId="11" fillId="0" borderId="48" xfId="51" applyNumberFormat="1" applyFont="1" applyBorder="1" applyAlignment="1">
      <alignment horizontal="center" vertical="center"/>
      <protection/>
    </xf>
    <xf numFmtId="3" fontId="10" fillId="0" borderId="44" xfId="51" applyNumberFormat="1" applyFont="1" applyBorder="1" applyAlignment="1">
      <alignment vertical="center"/>
      <protection/>
    </xf>
    <xf numFmtId="3" fontId="11" fillId="0" borderId="39" xfId="51" applyNumberFormat="1" applyFont="1" applyBorder="1">
      <alignment/>
      <protection/>
    </xf>
    <xf numFmtId="3" fontId="11" fillId="0" borderId="46" xfId="51" applyNumberFormat="1" applyFont="1" applyFill="1" applyBorder="1" applyAlignment="1">
      <alignment vertical="center"/>
      <protection/>
    </xf>
    <xf numFmtId="10" fontId="10" fillId="0" borderId="44" xfId="51" applyNumberFormat="1" applyFont="1" applyFill="1" applyBorder="1" applyAlignment="1">
      <alignment vertical="center"/>
      <protection/>
    </xf>
    <xf numFmtId="10" fontId="11" fillId="0" borderId="44" xfId="51" applyNumberFormat="1" applyFont="1" applyBorder="1">
      <alignment/>
      <protection/>
    </xf>
    <xf numFmtId="3" fontId="11" fillId="0" borderId="39" xfId="51" applyNumberFormat="1" applyFont="1" applyFill="1" applyBorder="1" applyAlignment="1">
      <alignment vertical="center"/>
      <protection/>
    </xf>
    <xf numFmtId="10" fontId="11" fillId="0" borderId="44" xfId="51" applyNumberFormat="1" applyFont="1" applyFill="1" applyBorder="1" applyAlignment="1">
      <alignment vertical="center"/>
      <protection/>
    </xf>
    <xf numFmtId="0" fontId="1" fillId="0" borderId="49" xfId="51" applyFont="1" applyBorder="1" applyAlignment="1">
      <alignment vertical="center"/>
      <protection/>
    </xf>
    <xf numFmtId="3" fontId="11" fillId="0" borderId="50" xfId="51" applyNumberFormat="1" applyFont="1" applyBorder="1" applyAlignment="1">
      <alignment vertical="center"/>
      <protection/>
    </xf>
    <xf numFmtId="0" fontId="1" fillId="0" borderId="50" xfId="51" applyFont="1" applyBorder="1" applyAlignment="1">
      <alignment vertical="center"/>
      <protection/>
    </xf>
    <xf numFmtId="0" fontId="0" fillId="0" borderId="16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vertical="center"/>
      <protection/>
    </xf>
    <xf numFmtId="3" fontId="10" fillId="0" borderId="51" xfId="51" applyNumberFormat="1" applyFont="1" applyBorder="1" applyAlignment="1">
      <alignment vertical="center"/>
      <protection/>
    </xf>
    <xf numFmtId="3" fontId="10" fillId="0" borderId="52" xfId="51" applyNumberFormat="1" applyFont="1" applyBorder="1" applyAlignment="1">
      <alignment vertical="center"/>
      <protection/>
    </xf>
    <xf numFmtId="0" fontId="9" fillId="0" borderId="0" xfId="0" applyFont="1" applyAlignment="1">
      <alignment horizontal="center"/>
    </xf>
    <xf numFmtId="0" fontId="0" fillId="0" borderId="14" xfId="51" applyFont="1" applyBorder="1" applyAlignment="1">
      <alignment horizontal="center" vertical="center"/>
      <protection/>
    </xf>
    <xf numFmtId="0" fontId="0" fillId="0" borderId="17" xfId="51" applyFont="1" applyBorder="1" applyAlignment="1">
      <alignment horizontal="center" vertical="center"/>
      <protection/>
    </xf>
    <xf numFmtId="0" fontId="0" fillId="0" borderId="10" xfId="51" applyFont="1" applyBorder="1" applyAlignment="1">
      <alignment horizontal="center" vertical="center"/>
      <protection/>
    </xf>
    <xf numFmtId="0" fontId="0" fillId="0" borderId="0" xfId="51" applyFont="1" applyAlignment="1">
      <alignment horizontal="center" wrapText="1"/>
      <protection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gnoza i kredyty-tabele 200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tabSelected="1" view="pageBreakPreview" zoomScaleNormal="75" zoomScaleSheetLayoutView="100" zoomScalePageLayoutView="0" workbookViewId="0" topLeftCell="D1">
      <selection activeCell="F15" sqref="F15"/>
    </sheetView>
  </sheetViews>
  <sheetFormatPr defaultColWidth="9.140625" defaultRowHeight="12.75"/>
  <cols>
    <col min="1" max="1" width="3.8515625" style="0" customWidth="1"/>
    <col min="2" max="2" width="45.57421875" style="0" customWidth="1"/>
    <col min="3" max="19" width="13.00390625" style="0" customWidth="1"/>
  </cols>
  <sheetData>
    <row r="1" spans="1:19" ht="2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19" ht="20.25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ht="20.25">
      <c r="A3" s="139" t="s">
        <v>88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3" ht="12.75">
      <c r="A4" s="1"/>
      <c r="B4" s="1"/>
      <c r="C4" s="1"/>
      <c r="D4" s="3"/>
      <c r="E4" s="3"/>
      <c r="F4" s="3"/>
      <c r="G4" s="1"/>
      <c r="H4" s="1"/>
      <c r="I4" s="1"/>
      <c r="J4" s="1"/>
      <c r="K4" s="2"/>
      <c r="L4" s="2"/>
      <c r="M4" s="2"/>
    </row>
    <row r="5" spans="1:19" ht="13.5" thickBot="1">
      <c r="A5" s="1"/>
      <c r="B5" s="1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S5" s="4" t="s">
        <v>2</v>
      </c>
    </row>
    <row r="6" spans="1:19" ht="14.25" thickBot="1" thickTop="1">
      <c r="A6" s="144" t="s">
        <v>3</v>
      </c>
      <c r="B6" s="144" t="s">
        <v>4</v>
      </c>
      <c r="C6" s="146" t="s">
        <v>5</v>
      </c>
      <c r="D6" s="147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9"/>
    </row>
    <row r="7" spans="1:19" ht="12.75">
      <c r="A7" s="145"/>
      <c r="B7" s="145"/>
      <c r="C7" s="91" t="s">
        <v>6</v>
      </c>
      <c r="D7" s="111" t="s">
        <v>7</v>
      </c>
      <c r="E7" s="6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</row>
    <row r="8" spans="1:19" ht="13.5" thickBot="1">
      <c r="A8" s="7">
        <v>1</v>
      </c>
      <c r="B8" s="7">
        <v>2</v>
      </c>
      <c r="C8" s="92">
        <v>3</v>
      </c>
      <c r="D8" s="112">
        <v>4</v>
      </c>
      <c r="E8" s="8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</row>
    <row r="9" spans="1:19" s="45" customFormat="1" ht="14.25" customHeight="1" thickBot="1" thickTop="1">
      <c r="A9" s="41">
        <v>1</v>
      </c>
      <c r="B9" s="42" t="s">
        <v>23</v>
      </c>
      <c r="C9" s="93">
        <f>SUM(C10:C11)</f>
        <v>11668122</v>
      </c>
      <c r="D9" s="113">
        <f>SUM(D10:D11)</f>
        <v>13088923.229999999</v>
      </c>
      <c r="E9" s="43">
        <f>E10+E11</f>
        <v>14975636.56</v>
      </c>
      <c r="F9" s="44">
        <f>SUM(F10:F11)</f>
        <v>15478490.4</v>
      </c>
      <c r="G9" s="44">
        <f aca="true" t="shared" si="0" ref="G9:P9">SUM(G10:G11)</f>
        <v>13280000</v>
      </c>
      <c r="H9" s="44">
        <f t="shared" si="0"/>
        <v>13546000</v>
      </c>
      <c r="I9" s="44">
        <f t="shared" si="0"/>
        <v>13816000</v>
      </c>
      <c r="J9" s="44">
        <f t="shared" si="0"/>
        <v>14090000</v>
      </c>
      <c r="K9" s="44">
        <f t="shared" si="0"/>
        <v>14370000</v>
      </c>
      <c r="L9" s="44">
        <f t="shared" si="0"/>
        <v>14500000</v>
      </c>
      <c r="M9" s="44">
        <f t="shared" si="0"/>
        <v>14790000</v>
      </c>
      <c r="N9" s="44">
        <f t="shared" si="0"/>
        <v>15000000</v>
      </c>
      <c r="O9" s="44">
        <f t="shared" si="0"/>
        <v>15300000</v>
      </c>
      <c r="P9" s="44">
        <f t="shared" si="0"/>
        <v>15600000</v>
      </c>
      <c r="Q9" s="44">
        <f>SUM(Q10:Q11)</f>
        <v>15900000</v>
      </c>
      <c r="R9" s="44">
        <f>SUM(R10:R11)</f>
        <v>16200000</v>
      </c>
      <c r="S9" s="44">
        <f>SUM(S10:S11)</f>
        <v>16500000</v>
      </c>
    </row>
    <row r="10" spans="1:19" s="36" customFormat="1" ht="14.25" customHeight="1">
      <c r="A10" s="34">
        <v>2</v>
      </c>
      <c r="B10" s="35" t="s">
        <v>52</v>
      </c>
      <c r="C10" s="94">
        <v>11267800</v>
      </c>
      <c r="D10" s="114">
        <v>12595581.61</v>
      </c>
      <c r="E10" s="51">
        <v>13983427.33</v>
      </c>
      <c r="F10" s="52">
        <v>13736490.4</v>
      </c>
      <c r="G10" s="52">
        <v>12700000</v>
      </c>
      <c r="H10" s="52">
        <v>12800000</v>
      </c>
      <c r="I10" s="52">
        <v>13000000</v>
      </c>
      <c r="J10" s="52">
        <v>13200000</v>
      </c>
      <c r="K10" s="52">
        <v>13400000</v>
      </c>
      <c r="L10" s="52">
        <v>13600000</v>
      </c>
      <c r="M10" s="52">
        <v>13800000</v>
      </c>
      <c r="N10" s="52">
        <v>14000000</v>
      </c>
      <c r="O10" s="52">
        <v>14300000</v>
      </c>
      <c r="P10" s="52">
        <v>14800000</v>
      </c>
      <c r="Q10" s="52">
        <v>15000000</v>
      </c>
      <c r="R10" s="52">
        <v>15200000</v>
      </c>
      <c r="S10" s="52">
        <v>15400000</v>
      </c>
    </row>
    <row r="11" spans="1:19" s="39" customFormat="1" ht="13.5" customHeight="1" thickBot="1">
      <c r="A11" s="37">
        <v>3</v>
      </c>
      <c r="B11" s="38" t="s">
        <v>53</v>
      </c>
      <c r="C11" s="95">
        <v>400322</v>
      </c>
      <c r="D11" s="115">
        <v>493341.62</v>
      </c>
      <c r="E11" s="53">
        <v>992209.23</v>
      </c>
      <c r="F11" s="54">
        <v>1742000</v>
      </c>
      <c r="G11" s="54">
        <v>580000</v>
      </c>
      <c r="H11" s="54">
        <v>746000</v>
      </c>
      <c r="I11" s="54">
        <v>816000</v>
      </c>
      <c r="J11" s="54">
        <v>890000</v>
      </c>
      <c r="K11" s="54">
        <v>970000</v>
      </c>
      <c r="L11" s="54">
        <v>900000</v>
      </c>
      <c r="M11" s="54">
        <v>990000</v>
      </c>
      <c r="N11" s="54">
        <v>1000000</v>
      </c>
      <c r="O11" s="54">
        <v>1000000</v>
      </c>
      <c r="P11" s="54">
        <v>800000</v>
      </c>
      <c r="Q11" s="54">
        <v>900000</v>
      </c>
      <c r="R11" s="54">
        <v>1000000</v>
      </c>
      <c r="S11" s="54">
        <v>1100000</v>
      </c>
    </row>
    <row r="12" spans="1:19" s="45" customFormat="1" ht="15.75" thickBot="1">
      <c r="A12" s="46">
        <v>4</v>
      </c>
      <c r="B12" s="47" t="s">
        <v>24</v>
      </c>
      <c r="C12" s="50">
        <f>SUM(C13:C14)</f>
        <v>13345350</v>
      </c>
      <c r="D12" s="116">
        <f>SUM(D13:D14)</f>
        <v>12425389.62</v>
      </c>
      <c r="E12" s="49">
        <f aca="true" t="shared" si="1" ref="E12:S12">SUM(E13:E14)</f>
        <v>17937122.23</v>
      </c>
      <c r="F12" s="48">
        <f t="shared" si="1"/>
        <v>17568517</v>
      </c>
      <c r="G12" s="48">
        <f t="shared" si="1"/>
        <v>12680000</v>
      </c>
      <c r="H12" s="48">
        <f t="shared" si="1"/>
        <v>12946000</v>
      </c>
      <c r="I12" s="48">
        <f t="shared" si="1"/>
        <v>13216000</v>
      </c>
      <c r="J12" s="48">
        <f t="shared" si="1"/>
        <v>13490000</v>
      </c>
      <c r="K12" s="48">
        <f t="shared" si="1"/>
        <v>13770000</v>
      </c>
      <c r="L12" s="48">
        <f t="shared" si="1"/>
        <v>13900000</v>
      </c>
      <c r="M12" s="48">
        <f t="shared" si="1"/>
        <v>14190001</v>
      </c>
      <c r="N12" s="48">
        <f t="shared" si="1"/>
        <v>14500000</v>
      </c>
      <c r="O12" s="48">
        <f t="shared" si="1"/>
        <v>14800000</v>
      </c>
      <c r="P12" s="48">
        <f t="shared" si="1"/>
        <v>15100000</v>
      </c>
      <c r="Q12" s="48">
        <f t="shared" si="1"/>
        <v>15400000</v>
      </c>
      <c r="R12" s="48">
        <f t="shared" si="1"/>
        <v>15700000</v>
      </c>
      <c r="S12" s="48">
        <f t="shared" si="1"/>
        <v>16000000</v>
      </c>
    </row>
    <row r="13" spans="1:19" ht="14.25">
      <c r="A13" s="9">
        <v>5</v>
      </c>
      <c r="B13" s="21" t="str">
        <f>"- wydatki bieżące,"</f>
        <v>- wydatki bieżące,</v>
      </c>
      <c r="C13" s="96">
        <v>12770911</v>
      </c>
      <c r="D13" s="117">
        <v>11650005.19</v>
      </c>
      <c r="E13" s="105">
        <v>13925213</v>
      </c>
      <c r="F13" s="55">
        <v>14190817</v>
      </c>
      <c r="G13" s="55">
        <v>11250000</v>
      </c>
      <c r="H13" s="55">
        <v>11600000</v>
      </c>
      <c r="I13" s="55">
        <v>12100000</v>
      </c>
      <c r="J13" s="55">
        <v>12750000</v>
      </c>
      <c r="K13" s="55">
        <v>13150000</v>
      </c>
      <c r="L13" s="55">
        <v>13500000</v>
      </c>
      <c r="M13" s="55">
        <v>13690001</v>
      </c>
      <c r="N13" s="55">
        <v>14000000</v>
      </c>
      <c r="O13" s="55">
        <v>14300000</v>
      </c>
      <c r="P13" s="55">
        <v>14600000</v>
      </c>
      <c r="Q13" s="55">
        <v>14050000</v>
      </c>
      <c r="R13" s="55">
        <v>15100000</v>
      </c>
      <c r="S13" s="55">
        <v>15050000</v>
      </c>
    </row>
    <row r="14" spans="1:19" ht="15" thickBot="1">
      <c r="A14" s="10">
        <v>6</v>
      </c>
      <c r="B14" s="22" t="str">
        <f>"- wydatki majątkowe,"</f>
        <v>- wydatki majątkowe,</v>
      </c>
      <c r="C14" s="97">
        <v>574439</v>
      </c>
      <c r="D14" s="118">
        <v>775384.43</v>
      </c>
      <c r="E14" s="56">
        <v>4011909.23</v>
      </c>
      <c r="F14" s="57">
        <v>3377700</v>
      </c>
      <c r="G14" s="57">
        <v>1430000</v>
      </c>
      <c r="H14" s="57">
        <v>1346000</v>
      </c>
      <c r="I14" s="57">
        <v>1116000</v>
      </c>
      <c r="J14" s="57">
        <v>740000</v>
      </c>
      <c r="K14" s="57">
        <v>620000</v>
      </c>
      <c r="L14" s="57">
        <v>400000</v>
      </c>
      <c r="M14" s="57">
        <v>500000</v>
      </c>
      <c r="N14" s="57">
        <v>500000</v>
      </c>
      <c r="O14" s="57">
        <v>500000</v>
      </c>
      <c r="P14" s="57">
        <v>500000</v>
      </c>
      <c r="Q14" s="57">
        <v>1350000</v>
      </c>
      <c r="R14" s="57">
        <v>600000</v>
      </c>
      <c r="S14" s="57">
        <v>950000</v>
      </c>
    </row>
    <row r="15" spans="1:19" s="45" customFormat="1" ht="15.75" thickBot="1">
      <c r="A15" s="46">
        <v>7</v>
      </c>
      <c r="B15" s="47" t="s">
        <v>25</v>
      </c>
      <c r="C15" s="50">
        <f>C9-C12</f>
        <v>-1677228</v>
      </c>
      <c r="D15" s="116">
        <f>D9-D12</f>
        <v>663533.6099999994</v>
      </c>
      <c r="E15" s="49">
        <f aca="true" t="shared" si="2" ref="E15:S15">E9-E12</f>
        <v>-2961485.67</v>
      </c>
      <c r="F15" s="48">
        <f t="shared" si="2"/>
        <v>-2090026.5999999996</v>
      </c>
      <c r="G15" s="48">
        <f t="shared" si="2"/>
        <v>600000</v>
      </c>
      <c r="H15" s="48">
        <f t="shared" si="2"/>
        <v>600000</v>
      </c>
      <c r="I15" s="48">
        <f t="shared" si="2"/>
        <v>600000</v>
      </c>
      <c r="J15" s="48">
        <f t="shared" si="2"/>
        <v>600000</v>
      </c>
      <c r="K15" s="48">
        <f t="shared" si="2"/>
        <v>600000</v>
      </c>
      <c r="L15" s="48">
        <f t="shared" si="2"/>
        <v>600000</v>
      </c>
      <c r="M15" s="48">
        <f t="shared" si="2"/>
        <v>599999</v>
      </c>
      <c r="N15" s="48">
        <f t="shared" si="2"/>
        <v>500000</v>
      </c>
      <c r="O15" s="48">
        <f t="shared" si="2"/>
        <v>500000</v>
      </c>
      <c r="P15" s="48">
        <f t="shared" si="2"/>
        <v>500000</v>
      </c>
      <c r="Q15" s="48">
        <f t="shared" si="2"/>
        <v>500000</v>
      </c>
      <c r="R15" s="48">
        <f t="shared" si="2"/>
        <v>500000</v>
      </c>
      <c r="S15" s="48">
        <f t="shared" si="2"/>
        <v>500000</v>
      </c>
    </row>
    <row r="16" spans="1:19" s="45" customFormat="1" ht="15.75" thickBot="1">
      <c r="A16" s="46">
        <v>8</v>
      </c>
      <c r="B16" s="47" t="s">
        <v>26</v>
      </c>
      <c r="C16" s="50">
        <f aca="true" t="shared" si="3" ref="C16:S16">C17-C33</f>
        <v>2811617</v>
      </c>
      <c r="D16" s="116">
        <f t="shared" si="3"/>
        <v>1000</v>
      </c>
      <c r="E16" s="49">
        <f t="shared" si="3"/>
        <v>2961485.67</v>
      </c>
      <c r="F16" s="48">
        <f t="shared" si="3"/>
        <v>2090027</v>
      </c>
      <c r="G16" s="48">
        <f t="shared" si="3"/>
        <v>-600000</v>
      </c>
      <c r="H16" s="48">
        <f t="shared" si="3"/>
        <v>-600000</v>
      </c>
      <c r="I16" s="48">
        <f t="shared" si="3"/>
        <v>-600000</v>
      </c>
      <c r="J16" s="48">
        <f t="shared" si="3"/>
        <v>-600000</v>
      </c>
      <c r="K16" s="48">
        <f t="shared" si="3"/>
        <v>-600000</v>
      </c>
      <c r="L16" s="48">
        <f t="shared" si="3"/>
        <v>-600000</v>
      </c>
      <c r="M16" s="48">
        <f t="shared" si="3"/>
        <v>-599999</v>
      </c>
      <c r="N16" s="48">
        <f t="shared" si="3"/>
        <v>-500000</v>
      </c>
      <c r="O16" s="48">
        <f t="shared" si="3"/>
        <v>-500000</v>
      </c>
      <c r="P16" s="48">
        <f t="shared" si="3"/>
        <v>-500000</v>
      </c>
      <c r="Q16" s="48">
        <f t="shared" si="3"/>
        <v>-500000</v>
      </c>
      <c r="R16" s="48">
        <f t="shared" si="3"/>
        <v>-500000</v>
      </c>
      <c r="S16" s="48">
        <f t="shared" si="3"/>
        <v>-500000</v>
      </c>
    </row>
    <row r="17" spans="1:19" s="45" customFormat="1" ht="15.75" thickBot="1">
      <c r="A17" s="46">
        <v>9</v>
      </c>
      <c r="B17" s="47" t="s">
        <v>27</v>
      </c>
      <c r="C17" s="50">
        <f aca="true" t="shared" si="4" ref="C17:S17">C18+SUM(C21:C24)+C27+C30+C31</f>
        <v>3500000</v>
      </c>
      <c r="D17" s="116">
        <f t="shared" si="4"/>
        <v>1420000</v>
      </c>
      <c r="E17" s="50">
        <f t="shared" si="4"/>
        <v>3371486.67</v>
      </c>
      <c r="F17" s="48">
        <f t="shared" si="4"/>
        <v>2721844</v>
      </c>
      <c r="G17" s="48">
        <f t="shared" si="4"/>
        <v>0</v>
      </c>
      <c r="H17" s="48">
        <f t="shared" si="4"/>
        <v>0</v>
      </c>
      <c r="I17" s="48">
        <f t="shared" si="4"/>
        <v>0</v>
      </c>
      <c r="J17" s="48">
        <f t="shared" si="4"/>
        <v>0</v>
      </c>
      <c r="K17" s="48">
        <f t="shared" si="4"/>
        <v>0</v>
      </c>
      <c r="L17" s="48">
        <f t="shared" si="4"/>
        <v>0</v>
      </c>
      <c r="M17" s="48">
        <f t="shared" si="4"/>
        <v>0</v>
      </c>
      <c r="N17" s="48">
        <f t="shared" si="4"/>
        <v>0</v>
      </c>
      <c r="O17" s="48">
        <f t="shared" si="4"/>
        <v>0</v>
      </c>
      <c r="P17" s="48">
        <f t="shared" si="4"/>
        <v>0</v>
      </c>
      <c r="Q17" s="48">
        <f t="shared" si="4"/>
        <v>0</v>
      </c>
      <c r="R17" s="48">
        <f t="shared" si="4"/>
        <v>0</v>
      </c>
      <c r="S17" s="48">
        <f t="shared" si="4"/>
        <v>0</v>
      </c>
    </row>
    <row r="18" spans="1:19" ht="14.25">
      <c r="A18" s="11">
        <v>10</v>
      </c>
      <c r="B18" s="20" t="s">
        <v>54</v>
      </c>
      <c r="C18" s="58">
        <v>3500000</v>
      </c>
      <c r="D18" s="119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66" customHeight="1">
      <c r="A19" s="11">
        <v>11</v>
      </c>
      <c r="B19" s="23" t="s">
        <v>56</v>
      </c>
      <c r="C19" s="58"/>
      <c r="D19" s="119"/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66.75" customHeight="1">
      <c r="A20" s="11">
        <v>12</v>
      </c>
      <c r="B20" s="23" t="s">
        <v>55</v>
      </c>
      <c r="C20" s="58"/>
      <c r="D20" s="119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14.25">
      <c r="A21" s="11">
        <v>13</v>
      </c>
      <c r="B21" s="20" t="s">
        <v>57</v>
      </c>
      <c r="C21" s="58"/>
      <c r="D21" s="119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14.25">
      <c r="A22" s="11">
        <v>14</v>
      </c>
      <c r="B22" s="20" t="s">
        <v>58</v>
      </c>
      <c r="C22" s="58"/>
      <c r="D22" s="119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1:19" ht="14.25">
      <c r="A23" s="11">
        <v>15</v>
      </c>
      <c r="B23" s="20" t="s">
        <v>59</v>
      </c>
      <c r="C23" s="58"/>
      <c r="D23" s="119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1:19" ht="14.25">
      <c r="A24" s="11">
        <v>16</v>
      </c>
      <c r="B24" s="20" t="s">
        <v>60</v>
      </c>
      <c r="C24" s="58"/>
      <c r="D24" s="119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1:19" ht="38.25">
      <c r="A25" s="11">
        <v>17</v>
      </c>
      <c r="B25" s="23" t="s">
        <v>61</v>
      </c>
      <c r="C25" s="58"/>
      <c r="D25" s="119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1:19" ht="51" hidden="1">
      <c r="A26" s="11"/>
      <c r="B26" s="23" t="s">
        <v>29</v>
      </c>
      <c r="C26" s="58"/>
      <c r="D26" s="119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19" ht="14.25">
      <c r="A27" s="11">
        <v>18</v>
      </c>
      <c r="B27" s="24" t="s">
        <v>62</v>
      </c>
      <c r="C27" s="58"/>
      <c r="D27" s="119">
        <v>500000</v>
      </c>
      <c r="E27" s="58">
        <v>2500000</v>
      </c>
      <c r="F27" s="59">
        <v>2000000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19" ht="54.75" customHeight="1" hidden="1">
      <c r="A28" s="11"/>
      <c r="B28" s="23" t="s">
        <v>28</v>
      </c>
      <c r="C28" s="58"/>
      <c r="D28" s="119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spans="1:19" ht="54" customHeight="1">
      <c r="A29" s="11">
        <v>19</v>
      </c>
      <c r="B29" s="23" t="s">
        <v>63</v>
      </c>
      <c r="C29" s="58"/>
      <c r="D29" s="119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19" ht="14.25">
      <c r="A30" s="11">
        <v>20</v>
      </c>
      <c r="B30" s="20" t="s">
        <v>64</v>
      </c>
      <c r="C30" s="58"/>
      <c r="D30" s="119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</row>
    <row r="31" spans="1:19" ht="14.25">
      <c r="A31" s="11">
        <v>21</v>
      </c>
      <c r="B31" s="20" t="s">
        <v>65</v>
      </c>
      <c r="C31" s="58"/>
      <c r="D31" s="119">
        <v>920000</v>
      </c>
      <c r="E31" s="58">
        <f>E32</f>
        <v>871486.67</v>
      </c>
      <c r="F31" s="58">
        <f>F32</f>
        <v>721844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1:19" s="1" customFormat="1" ht="15" thickBot="1">
      <c r="A32" s="19">
        <v>22</v>
      </c>
      <c r="B32" s="40" t="s">
        <v>66</v>
      </c>
      <c r="C32" s="60"/>
      <c r="D32" s="120"/>
      <c r="E32" s="60">
        <v>871486.67</v>
      </c>
      <c r="F32" s="61">
        <v>721844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15.75" thickBot="1">
      <c r="A33" s="135">
        <v>23</v>
      </c>
      <c r="B33" s="136" t="s">
        <v>30</v>
      </c>
      <c r="C33" s="100">
        <f>C34</f>
        <v>688383</v>
      </c>
      <c r="D33" s="137">
        <f>D34</f>
        <v>1419000</v>
      </c>
      <c r="E33" s="138">
        <f>E34</f>
        <v>410001</v>
      </c>
      <c r="F33" s="69">
        <f>F34+F41</f>
        <v>631817</v>
      </c>
      <c r="G33" s="70">
        <f aca="true" t="shared" si="5" ref="G33:S33">G34+G37+G38+G39+G41+G44</f>
        <v>600000</v>
      </c>
      <c r="H33" s="70">
        <f t="shared" si="5"/>
        <v>600000</v>
      </c>
      <c r="I33" s="70">
        <f t="shared" si="5"/>
        <v>600000</v>
      </c>
      <c r="J33" s="70">
        <f t="shared" si="5"/>
        <v>600000</v>
      </c>
      <c r="K33" s="70">
        <f t="shared" si="5"/>
        <v>600000</v>
      </c>
      <c r="L33" s="70">
        <f t="shared" si="5"/>
        <v>600000</v>
      </c>
      <c r="M33" s="70">
        <f t="shared" si="5"/>
        <v>599999</v>
      </c>
      <c r="N33" s="70">
        <f t="shared" si="5"/>
        <v>500000</v>
      </c>
      <c r="O33" s="70">
        <f t="shared" si="5"/>
        <v>500000</v>
      </c>
      <c r="P33" s="70">
        <f t="shared" si="5"/>
        <v>500000</v>
      </c>
      <c r="Q33" s="70">
        <f t="shared" si="5"/>
        <v>500000</v>
      </c>
      <c r="R33" s="70">
        <f t="shared" si="5"/>
        <v>500000</v>
      </c>
      <c r="S33" s="70">
        <f t="shared" si="5"/>
        <v>500000</v>
      </c>
    </row>
    <row r="34" spans="1:19" ht="14.25">
      <c r="A34" s="11">
        <v>24</v>
      </c>
      <c r="B34" s="20" t="s">
        <v>67</v>
      </c>
      <c r="C34" s="58">
        <v>688383</v>
      </c>
      <c r="D34" s="119">
        <v>1419000</v>
      </c>
      <c r="E34" s="106">
        <v>410001</v>
      </c>
      <c r="F34" s="59">
        <v>381817</v>
      </c>
      <c r="G34" s="59">
        <v>350000</v>
      </c>
      <c r="H34" s="59">
        <v>350000</v>
      </c>
      <c r="I34" s="59">
        <v>350000</v>
      </c>
      <c r="J34" s="59">
        <v>350000</v>
      </c>
      <c r="K34" s="59">
        <v>350000</v>
      </c>
      <c r="L34" s="59">
        <v>350000</v>
      </c>
      <c r="M34" s="59">
        <v>349999</v>
      </c>
      <c r="N34" s="59"/>
      <c r="O34" s="59"/>
      <c r="P34" s="59"/>
      <c r="Q34" s="59"/>
      <c r="R34" s="59"/>
      <c r="S34" s="59"/>
    </row>
    <row r="35" spans="1:19" ht="51">
      <c r="A35" s="11">
        <v>25</v>
      </c>
      <c r="B35" s="23" t="s">
        <v>68</v>
      </c>
      <c r="C35" s="58"/>
      <c r="D35" s="119"/>
      <c r="E35" s="106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</row>
    <row r="36" spans="1:19" ht="63.75">
      <c r="A36" s="11">
        <v>26</v>
      </c>
      <c r="B36" s="23" t="s">
        <v>69</v>
      </c>
      <c r="C36" s="58"/>
      <c r="D36" s="119"/>
      <c r="E36" s="106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1:19" ht="14.25">
      <c r="A37" s="11">
        <v>27</v>
      </c>
      <c r="B37" s="20" t="s">
        <v>70</v>
      </c>
      <c r="C37" s="58" t="s">
        <v>71</v>
      </c>
      <c r="D37" s="119" t="s">
        <v>71</v>
      </c>
      <c r="E37" s="106" t="s">
        <v>71</v>
      </c>
      <c r="F37" s="59" t="s">
        <v>71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1:19" ht="14.25">
      <c r="A38" s="11">
        <v>28</v>
      </c>
      <c r="B38" s="20" t="s">
        <v>72</v>
      </c>
      <c r="C38" s="58"/>
      <c r="D38" s="119"/>
      <c r="E38" s="106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1:19" ht="14.25">
      <c r="A39" s="11">
        <v>29</v>
      </c>
      <c r="B39" s="132" t="s">
        <v>73</v>
      </c>
      <c r="C39" s="20"/>
      <c r="D39" s="119"/>
      <c r="E39" s="106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</row>
    <row r="40" spans="1:19" ht="51">
      <c r="A40" s="11">
        <v>30</v>
      </c>
      <c r="B40" s="23" t="s">
        <v>74</v>
      </c>
      <c r="C40" s="58"/>
      <c r="D40" s="119"/>
      <c r="E40" s="106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1" spans="1:19" ht="14.25">
      <c r="A41" s="11">
        <v>31</v>
      </c>
      <c r="B41" s="20" t="s">
        <v>75</v>
      </c>
      <c r="C41" s="58"/>
      <c r="D41" s="119"/>
      <c r="E41" s="106"/>
      <c r="F41" s="59">
        <v>250000</v>
      </c>
      <c r="G41" s="59">
        <v>250000</v>
      </c>
      <c r="H41" s="59">
        <v>250000</v>
      </c>
      <c r="I41" s="59">
        <v>250000</v>
      </c>
      <c r="J41" s="59">
        <v>250000</v>
      </c>
      <c r="K41" s="59">
        <v>250000</v>
      </c>
      <c r="L41" s="59">
        <v>250000</v>
      </c>
      <c r="M41" s="59">
        <v>250000</v>
      </c>
      <c r="N41" s="59">
        <v>500000</v>
      </c>
      <c r="O41" s="59">
        <v>500000</v>
      </c>
      <c r="P41" s="59">
        <v>500000</v>
      </c>
      <c r="Q41" s="59">
        <v>500000</v>
      </c>
      <c r="R41" s="59">
        <v>500000</v>
      </c>
      <c r="S41" s="59">
        <v>500000</v>
      </c>
    </row>
    <row r="42" spans="1:19" ht="51">
      <c r="A42" s="13">
        <v>32</v>
      </c>
      <c r="B42" s="23" t="s">
        <v>76</v>
      </c>
      <c r="C42" s="63"/>
      <c r="D42" s="122"/>
      <c r="E42" s="6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51" hidden="1">
      <c r="A43" s="13"/>
      <c r="B43" s="23" t="s">
        <v>29</v>
      </c>
      <c r="C43" s="63"/>
      <c r="D43" s="122"/>
      <c r="E43" s="63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5" thickBot="1">
      <c r="A44" s="13">
        <v>33</v>
      </c>
      <c r="B44" s="134" t="s">
        <v>77</v>
      </c>
      <c r="C44" s="133"/>
      <c r="D44" s="122"/>
      <c r="E44" s="63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s="45" customFormat="1" ht="15.75" thickBot="1">
      <c r="A45" s="85">
        <v>34</v>
      </c>
      <c r="B45" s="86" t="s">
        <v>31</v>
      </c>
      <c r="C45" s="99"/>
      <c r="D45" s="123"/>
      <c r="E45" s="65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1:19" ht="15.75" thickBot="1" thickTop="1">
      <c r="A46" s="12">
        <v>1</v>
      </c>
      <c r="B46" s="12">
        <v>2</v>
      </c>
      <c r="C46" s="67">
        <v>3</v>
      </c>
      <c r="D46" s="124">
        <v>4</v>
      </c>
      <c r="E46" s="67">
        <v>5</v>
      </c>
      <c r="F46" s="68">
        <v>6</v>
      </c>
      <c r="G46" s="68">
        <v>7</v>
      </c>
      <c r="H46" s="68">
        <v>8</v>
      </c>
      <c r="I46" s="68">
        <v>9</v>
      </c>
      <c r="J46" s="68">
        <v>10</v>
      </c>
      <c r="K46" s="68">
        <v>11</v>
      </c>
      <c r="L46" s="68">
        <v>12</v>
      </c>
      <c r="M46" s="68">
        <v>13</v>
      </c>
      <c r="N46" s="68">
        <v>14</v>
      </c>
      <c r="O46" s="68">
        <v>15</v>
      </c>
      <c r="P46" s="68">
        <v>16</v>
      </c>
      <c r="Q46" s="68">
        <v>17</v>
      </c>
      <c r="R46" s="68">
        <v>18</v>
      </c>
      <c r="S46" s="68">
        <v>19</v>
      </c>
    </row>
    <row r="47" spans="1:19" s="45" customFormat="1" ht="16.5" thickBot="1" thickTop="1">
      <c r="A47" s="85">
        <v>35</v>
      </c>
      <c r="B47" s="86" t="s">
        <v>32</v>
      </c>
      <c r="C47" s="100">
        <f>SUM(C48:C52)+C56</f>
        <v>4660817</v>
      </c>
      <c r="D47" s="125">
        <f>SUM(D48:D52)+D56</f>
        <v>3741817</v>
      </c>
      <c r="E47" s="69">
        <f aca="true" t="shared" si="6" ref="E47:S47">SUM(E48:E52)+E56</f>
        <v>5831816</v>
      </c>
      <c r="F47" s="70">
        <f t="shared" si="6"/>
        <v>7199999</v>
      </c>
      <c r="G47" s="70">
        <f t="shared" si="6"/>
        <v>6599999</v>
      </c>
      <c r="H47" s="70">
        <f t="shared" si="6"/>
        <v>5999999</v>
      </c>
      <c r="I47" s="70">
        <f t="shared" si="6"/>
        <v>5399999</v>
      </c>
      <c r="J47" s="70">
        <f t="shared" si="6"/>
        <v>4799999</v>
      </c>
      <c r="K47" s="70">
        <f t="shared" si="6"/>
        <v>4199999</v>
      </c>
      <c r="L47" s="70">
        <f t="shared" si="6"/>
        <v>3599999</v>
      </c>
      <c r="M47" s="70">
        <f t="shared" si="6"/>
        <v>3000000</v>
      </c>
      <c r="N47" s="70">
        <f t="shared" si="6"/>
        <v>2500000</v>
      </c>
      <c r="O47" s="70">
        <f t="shared" si="6"/>
        <v>2000000</v>
      </c>
      <c r="P47" s="70">
        <f t="shared" si="6"/>
        <v>1500000</v>
      </c>
      <c r="Q47" s="70">
        <f t="shared" si="6"/>
        <v>1000000</v>
      </c>
      <c r="R47" s="70">
        <f t="shared" si="6"/>
        <v>500000</v>
      </c>
      <c r="S47" s="70">
        <f t="shared" si="6"/>
        <v>0</v>
      </c>
    </row>
    <row r="48" spans="1:19" ht="14.25">
      <c r="A48" s="11">
        <v>36</v>
      </c>
      <c r="B48" s="20" t="s">
        <v>33</v>
      </c>
      <c r="C48" s="58"/>
      <c r="D48" s="119">
        <v>500000</v>
      </c>
      <c r="E48" s="58">
        <v>3000000</v>
      </c>
      <c r="F48" s="59">
        <v>4750000</v>
      </c>
      <c r="G48" s="59">
        <v>4500000</v>
      </c>
      <c r="H48" s="59">
        <v>4250000</v>
      </c>
      <c r="I48" s="59">
        <v>4000000</v>
      </c>
      <c r="J48" s="59">
        <v>3750000</v>
      </c>
      <c r="K48" s="59">
        <v>3500000</v>
      </c>
      <c r="L48" s="59">
        <v>3250000</v>
      </c>
      <c r="M48" s="59">
        <v>3000000</v>
      </c>
      <c r="N48" s="59">
        <v>2500000</v>
      </c>
      <c r="O48" s="59">
        <v>2000000</v>
      </c>
      <c r="P48" s="59">
        <v>1500000</v>
      </c>
      <c r="Q48" s="59">
        <v>1000000</v>
      </c>
      <c r="R48" s="59">
        <v>500000</v>
      </c>
      <c r="S48" s="59">
        <v>0</v>
      </c>
    </row>
    <row r="49" spans="1:19" ht="14.25">
      <c r="A49" s="11">
        <v>37</v>
      </c>
      <c r="B49" s="20" t="s">
        <v>34</v>
      </c>
      <c r="C49" s="58">
        <v>4420000</v>
      </c>
      <c r="D49" s="119">
        <v>3150000</v>
      </c>
      <c r="E49" s="58">
        <v>2799999</v>
      </c>
      <c r="F49" s="59">
        <v>2449999</v>
      </c>
      <c r="G49" s="59">
        <v>2099999</v>
      </c>
      <c r="H49" s="59">
        <v>1749999</v>
      </c>
      <c r="I49" s="59">
        <v>1399999</v>
      </c>
      <c r="J49" s="59">
        <v>1049999</v>
      </c>
      <c r="K49" s="59">
        <v>699999</v>
      </c>
      <c r="L49" s="59">
        <v>349999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</row>
    <row r="50" spans="1:19" ht="14.25">
      <c r="A50" s="11">
        <v>38</v>
      </c>
      <c r="B50" s="25" t="s">
        <v>35</v>
      </c>
      <c r="C50" s="58">
        <v>240817</v>
      </c>
      <c r="D50" s="119">
        <v>91817</v>
      </c>
      <c r="E50" s="58">
        <v>31817</v>
      </c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</row>
    <row r="51" spans="1:19" ht="14.25">
      <c r="A51" s="11">
        <v>39</v>
      </c>
      <c r="B51" s="25" t="s">
        <v>81</v>
      </c>
      <c r="C51" s="58"/>
      <c r="D51" s="119"/>
      <c r="E51" s="58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</row>
    <row r="52" spans="1:19" ht="14.25">
      <c r="A52" s="11">
        <v>40</v>
      </c>
      <c r="B52" s="25" t="s">
        <v>36</v>
      </c>
      <c r="C52" s="71"/>
      <c r="D52" s="126"/>
      <c r="E52" s="71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4.25">
      <c r="A53" s="11">
        <v>41</v>
      </c>
      <c r="B53" s="26" t="s">
        <v>37</v>
      </c>
      <c r="C53" s="71"/>
      <c r="D53" s="126"/>
      <c r="E53" s="71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25.5" hidden="1">
      <c r="A54" s="11">
        <v>39</v>
      </c>
      <c r="B54" s="26" t="s">
        <v>38</v>
      </c>
      <c r="C54" s="71"/>
      <c r="D54" s="126"/>
      <c r="E54" s="71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29.25" customHeight="1">
      <c r="A55" s="11">
        <v>42</v>
      </c>
      <c r="B55" s="27" t="s">
        <v>78</v>
      </c>
      <c r="C55" s="71"/>
      <c r="D55" s="126"/>
      <c r="E55" s="71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38.25">
      <c r="A56" s="140">
        <v>43</v>
      </c>
      <c r="B56" s="28" t="s">
        <v>82</v>
      </c>
      <c r="C56" s="71"/>
      <c r="D56" s="126"/>
      <c r="E56" s="107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4.25">
      <c r="A57" s="141"/>
      <c r="B57" s="29" t="s">
        <v>39</v>
      </c>
      <c r="C57" s="71"/>
      <c r="D57" s="126"/>
      <c r="E57" s="107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4.25">
      <c r="A58" s="141"/>
      <c r="B58" s="29" t="s">
        <v>40</v>
      </c>
      <c r="C58" s="71"/>
      <c r="D58" s="126"/>
      <c r="E58" s="107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4.25">
      <c r="A59" s="141"/>
      <c r="B59" s="29" t="s">
        <v>41</v>
      </c>
      <c r="C59" s="101"/>
      <c r="D59" s="126"/>
      <c r="E59" s="108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" thickBot="1">
      <c r="A60" s="141"/>
      <c r="B60" s="29" t="s">
        <v>42</v>
      </c>
      <c r="C60" s="101"/>
      <c r="D60" s="127"/>
      <c r="E60" s="108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1:19" s="45" customFormat="1" ht="30.75" thickBot="1">
      <c r="A61" s="87">
        <v>44</v>
      </c>
      <c r="B61" s="88" t="s">
        <v>85</v>
      </c>
      <c r="C61" s="102">
        <f aca="true" t="shared" si="7" ref="C61:S61">C47/C9</f>
        <v>0.39944877161894604</v>
      </c>
      <c r="D61" s="128">
        <f t="shared" si="7"/>
        <v>0.2858766098821408</v>
      </c>
      <c r="E61" s="75">
        <f t="shared" si="7"/>
        <v>0.38942024111194107</v>
      </c>
      <c r="F61" s="76">
        <f t="shared" si="7"/>
        <v>0.4651615767387755</v>
      </c>
      <c r="G61" s="76">
        <f t="shared" si="7"/>
        <v>0.4969878765060241</v>
      </c>
      <c r="H61" s="76">
        <f t="shared" si="7"/>
        <v>0.4429351099955707</v>
      </c>
      <c r="I61" s="76">
        <f t="shared" si="7"/>
        <v>0.39085111464968153</v>
      </c>
      <c r="J61" s="76">
        <f t="shared" si="7"/>
        <v>0.3406670688431512</v>
      </c>
      <c r="K61" s="76">
        <f t="shared" si="7"/>
        <v>0.29227550452331247</v>
      </c>
      <c r="L61" s="76">
        <f t="shared" si="7"/>
        <v>0.24827579310344827</v>
      </c>
      <c r="M61" s="76">
        <f t="shared" si="7"/>
        <v>0.2028397565922921</v>
      </c>
      <c r="N61" s="76">
        <f t="shared" si="7"/>
        <v>0.16666666666666666</v>
      </c>
      <c r="O61" s="76">
        <f t="shared" si="7"/>
        <v>0.13071895424836602</v>
      </c>
      <c r="P61" s="76">
        <f t="shared" si="7"/>
        <v>0.09615384615384616</v>
      </c>
      <c r="Q61" s="76">
        <f t="shared" si="7"/>
        <v>0.06289308176100629</v>
      </c>
      <c r="R61" s="76">
        <f t="shared" si="7"/>
        <v>0.030864197530864196</v>
      </c>
      <c r="S61" s="76">
        <f t="shared" si="7"/>
        <v>0</v>
      </c>
    </row>
    <row r="62" spans="1:19" ht="26.25" thickBot="1">
      <c r="A62" s="14">
        <v>45</v>
      </c>
      <c r="B62" s="30" t="s">
        <v>84</v>
      </c>
      <c r="C62" s="103"/>
      <c r="D62" s="129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1:19" s="45" customFormat="1" ht="30.75" thickBot="1">
      <c r="A63" s="89">
        <v>46</v>
      </c>
      <c r="B63" s="90" t="s">
        <v>43</v>
      </c>
      <c r="C63" s="98">
        <f>SUM(C64:C68)</f>
        <v>898400</v>
      </c>
      <c r="D63" s="121">
        <f>SUM(D64:D68)</f>
        <v>1785300</v>
      </c>
      <c r="E63" s="79">
        <f aca="true" t="shared" si="8" ref="E63:S63">SUM(E64:E68)</f>
        <v>839701</v>
      </c>
      <c r="F63" s="62">
        <f t="shared" si="8"/>
        <v>1296817</v>
      </c>
      <c r="G63" s="62">
        <f t="shared" si="8"/>
        <v>1242100</v>
      </c>
      <c r="H63" s="62">
        <f t="shared" si="8"/>
        <v>1180000</v>
      </c>
      <c r="I63" s="62">
        <f t="shared" si="8"/>
        <v>1139400</v>
      </c>
      <c r="J63" s="62">
        <f t="shared" si="8"/>
        <v>1096500</v>
      </c>
      <c r="K63" s="62">
        <f t="shared" si="8"/>
        <v>1055000</v>
      </c>
      <c r="L63" s="62">
        <f t="shared" si="8"/>
        <v>986147</v>
      </c>
      <c r="M63" s="62">
        <f t="shared" si="8"/>
        <v>841900</v>
      </c>
      <c r="N63" s="62">
        <f t="shared" si="8"/>
        <v>703900</v>
      </c>
      <c r="O63" s="62">
        <f t="shared" si="8"/>
        <v>668400</v>
      </c>
      <c r="P63" s="62">
        <f t="shared" si="8"/>
        <v>633000</v>
      </c>
      <c r="Q63" s="62">
        <f t="shared" si="8"/>
        <v>597800</v>
      </c>
      <c r="R63" s="62">
        <f t="shared" si="8"/>
        <v>562000</v>
      </c>
      <c r="S63" s="62">
        <f t="shared" si="8"/>
        <v>526500</v>
      </c>
    </row>
    <row r="64" spans="1:19" ht="14.25">
      <c r="A64" s="11">
        <v>47</v>
      </c>
      <c r="B64" s="25" t="s">
        <v>44</v>
      </c>
      <c r="C64" s="80">
        <v>569600</v>
      </c>
      <c r="D64" s="130">
        <v>1446000</v>
      </c>
      <c r="E64" s="109">
        <v>510000</v>
      </c>
      <c r="F64" s="81">
        <v>543000</v>
      </c>
      <c r="G64" s="81">
        <v>509000</v>
      </c>
      <c r="H64" s="81">
        <v>485400</v>
      </c>
      <c r="I64" s="81">
        <v>461700</v>
      </c>
      <c r="J64" s="81">
        <v>437300</v>
      </c>
      <c r="K64" s="81">
        <v>413500</v>
      </c>
      <c r="L64" s="81">
        <v>388900</v>
      </c>
      <c r="M64" s="81">
        <v>365200</v>
      </c>
      <c r="N64" s="81"/>
      <c r="O64" s="81"/>
      <c r="P64" s="81"/>
      <c r="Q64" s="81"/>
      <c r="R64" s="81"/>
      <c r="S64" s="81"/>
    </row>
    <row r="65" spans="1:19" ht="14.25">
      <c r="A65" s="11">
        <v>48</v>
      </c>
      <c r="B65" s="25" t="s">
        <v>45</v>
      </c>
      <c r="C65" s="80">
        <v>178800</v>
      </c>
      <c r="D65" s="130">
        <v>153000</v>
      </c>
      <c r="E65" s="109">
        <v>64001</v>
      </c>
      <c r="F65" s="81">
        <v>33817</v>
      </c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1:19" ht="25.5">
      <c r="A66" s="11">
        <v>49</v>
      </c>
      <c r="B66" s="31" t="s">
        <v>46</v>
      </c>
      <c r="C66" s="80">
        <v>150000</v>
      </c>
      <c r="D66" s="130">
        <v>150000</v>
      </c>
      <c r="E66" s="109">
        <v>150000</v>
      </c>
      <c r="F66" s="81">
        <v>150000</v>
      </c>
      <c r="G66" s="81">
        <v>150000</v>
      </c>
      <c r="H66" s="81">
        <v>130000</v>
      </c>
      <c r="I66" s="81">
        <v>130000</v>
      </c>
      <c r="J66" s="81">
        <v>130000</v>
      </c>
      <c r="K66" s="81">
        <v>130000</v>
      </c>
      <c r="L66" s="81">
        <v>103447</v>
      </c>
      <c r="M66" s="81"/>
      <c r="N66" s="81"/>
      <c r="O66" s="81"/>
      <c r="P66" s="81"/>
      <c r="Q66" s="81"/>
      <c r="R66" s="81"/>
      <c r="S66" s="81"/>
    </row>
    <row r="67" spans="1:19" ht="25.5">
      <c r="A67" s="11">
        <v>50</v>
      </c>
      <c r="B67" s="28" t="s">
        <v>47</v>
      </c>
      <c r="C67" s="73"/>
      <c r="D67" s="127">
        <v>36300</v>
      </c>
      <c r="E67" s="110">
        <v>115700</v>
      </c>
      <c r="F67" s="74">
        <v>570000</v>
      </c>
      <c r="G67" s="74">
        <v>583100</v>
      </c>
      <c r="H67" s="74">
        <v>564600</v>
      </c>
      <c r="I67" s="74">
        <v>547700</v>
      </c>
      <c r="J67" s="74">
        <v>529200</v>
      </c>
      <c r="K67" s="74">
        <v>511500</v>
      </c>
      <c r="L67" s="74">
        <v>493800</v>
      </c>
      <c r="M67" s="74">
        <v>476700</v>
      </c>
      <c r="N67" s="74">
        <v>703900</v>
      </c>
      <c r="O67" s="74">
        <v>668400</v>
      </c>
      <c r="P67" s="74">
        <v>633000</v>
      </c>
      <c r="Q67" s="74">
        <v>597800</v>
      </c>
      <c r="R67" s="74">
        <v>562000</v>
      </c>
      <c r="S67" s="74">
        <v>526500</v>
      </c>
    </row>
    <row r="68" spans="1:19" ht="51">
      <c r="A68" s="142">
        <v>51</v>
      </c>
      <c r="B68" s="32" t="s">
        <v>83</v>
      </c>
      <c r="C68" s="80"/>
      <c r="D68" s="130"/>
      <c r="E68" s="109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1:19" ht="14.25">
      <c r="A69" s="142"/>
      <c r="B69" s="26" t="s">
        <v>48</v>
      </c>
      <c r="C69" s="80"/>
      <c r="D69" s="130"/>
      <c r="E69" s="109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1:19" ht="14.25">
      <c r="A70" s="142"/>
      <c r="B70" s="26" t="s">
        <v>49</v>
      </c>
      <c r="C70" s="80"/>
      <c r="D70" s="130"/>
      <c r="E70" s="109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1:19" ht="14.25">
      <c r="A71" s="140"/>
      <c r="B71" s="33" t="s">
        <v>50</v>
      </c>
      <c r="C71" s="73"/>
      <c r="D71" s="127"/>
      <c r="E71" s="110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1:19" ht="15" thickBot="1">
      <c r="A72" s="140"/>
      <c r="B72" s="33" t="s">
        <v>51</v>
      </c>
      <c r="C72" s="73"/>
      <c r="D72" s="127"/>
      <c r="E72" s="110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1:19" s="45" customFormat="1" ht="30.75" thickBot="1">
      <c r="A73" s="87">
        <v>52</v>
      </c>
      <c r="B73" s="88" t="s">
        <v>86</v>
      </c>
      <c r="C73" s="104">
        <f aca="true" t="shared" si="9" ref="C73:S73">C63/C9</f>
        <v>0.07699610957101752</v>
      </c>
      <c r="D73" s="131">
        <f t="shared" si="9"/>
        <v>0.13639777456315635</v>
      </c>
      <c r="E73" s="83">
        <f t="shared" si="9"/>
        <v>0.05607113905547398</v>
      </c>
      <c r="F73" s="84">
        <f t="shared" si="9"/>
        <v>0.08378187836715653</v>
      </c>
      <c r="G73" s="84">
        <f t="shared" si="9"/>
        <v>0.09353162650602409</v>
      </c>
      <c r="H73" s="84">
        <f t="shared" si="9"/>
        <v>0.08711058615089325</v>
      </c>
      <c r="I73" s="84">
        <f t="shared" si="9"/>
        <v>0.08246960046323104</v>
      </c>
      <c r="J73" s="84">
        <f t="shared" si="9"/>
        <v>0.07782114975159687</v>
      </c>
      <c r="K73" s="84">
        <f t="shared" si="9"/>
        <v>0.07341684064022269</v>
      </c>
      <c r="L73" s="84">
        <f t="shared" si="9"/>
        <v>0.06801013793103448</v>
      </c>
      <c r="M73" s="84">
        <f t="shared" si="9"/>
        <v>0.056923597025016905</v>
      </c>
      <c r="N73" s="84">
        <f t="shared" si="9"/>
        <v>0.046926666666666665</v>
      </c>
      <c r="O73" s="84">
        <f t="shared" si="9"/>
        <v>0.04368627450980392</v>
      </c>
      <c r="P73" s="84">
        <f t="shared" si="9"/>
        <v>0.04057692307692308</v>
      </c>
      <c r="Q73" s="84">
        <f t="shared" si="9"/>
        <v>0.037597484276729556</v>
      </c>
      <c r="R73" s="84">
        <f t="shared" si="9"/>
        <v>0.03469135802469136</v>
      </c>
      <c r="S73" s="84">
        <f t="shared" si="9"/>
        <v>0.03190909090909091</v>
      </c>
    </row>
    <row r="74" spans="1:19" s="45" customFormat="1" ht="30.75" thickBot="1">
      <c r="A74" s="87">
        <v>53</v>
      </c>
      <c r="B74" s="88" t="s">
        <v>87</v>
      </c>
      <c r="C74" s="104">
        <f aca="true" t="shared" si="10" ref="C74:S74">C63/C9</f>
        <v>0.07699610957101752</v>
      </c>
      <c r="D74" s="131">
        <f t="shared" si="10"/>
        <v>0.13639777456315635</v>
      </c>
      <c r="E74" s="82">
        <f t="shared" si="10"/>
        <v>0.05607113905547398</v>
      </c>
      <c r="F74" s="82">
        <f t="shared" si="10"/>
        <v>0.08378187836715653</v>
      </c>
      <c r="G74" s="82">
        <f t="shared" si="10"/>
        <v>0.09353162650602409</v>
      </c>
      <c r="H74" s="82">
        <f t="shared" si="10"/>
        <v>0.08711058615089325</v>
      </c>
      <c r="I74" s="82">
        <f t="shared" si="10"/>
        <v>0.08246960046323104</v>
      </c>
      <c r="J74" s="82">
        <f t="shared" si="10"/>
        <v>0.07782114975159687</v>
      </c>
      <c r="K74" s="82">
        <f t="shared" si="10"/>
        <v>0.07341684064022269</v>
      </c>
      <c r="L74" s="82">
        <f t="shared" si="10"/>
        <v>0.06801013793103448</v>
      </c>
      <c r="M74" s="82">
        <f t="shared" si="10"/>
        <v>0.056923597025016905</v>
      </c>
      <c r="N74" s="82">
        <f t="shared" si="10"/>
        <v>0.046926666666666665</v>
      </c>
      <c r="O74" s="82">
        <f t="shared" si="10"/>
        <v>0.04368627450980392</v>
      </c>
      <c r="P74" s="82">
        <f t="shared" si="10"/>
        <v>0.04057692307692308</v>
      </c>
      <c r="Q74" s="82">
        <f t="shared" si="10"/>
        <v>0.037597484276729556</v>
      </c>
      <c r="R74" s="82">
        <f t="shared" si="10"/>
        <v>0.03469135802469136</v>
      </c>
      <c r="S74" s="82">
        <f t="shared" si="10"/>
        <v>0.03190909090909091</v>
      </c>
    </row>
    <row r="75" spans="1:13" ht="14.25">
      <c r="A75" s="15"/>
      <c r="B75" s="16" t="s">
        <v>71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4.25">
      <c r="A76" s="15"/>
      <c r="B76" s="16" t="s">
        <v>79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4.25">
      <c r="A77" s="15"/>
      <c r="B77" s="16" t="s">
        <v>80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4.25">
      <c r="A78" s="15"/>
      <c r="B78" s="16" t="s">
        <v>71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4.25">
      <c r="A79" s="15"/>
      <c r="B79" s="16" t="s">
        <v>71</v>
      </c>
      <c r="C79" s="143"/>
      <c r="D79" s="143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4.25">
      <c r="A80" s="15"/>
      <c r="B80" s="17"/>
      <c r="C80" s="17"/>
      <c r="D80" s="18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2.75">
      <c r="A81" s="15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2.75">
      <c r="A82" s="1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2.75">
      <c r="A83" s="15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2.75">
      <c r="A84" s="15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2.75">
      <c r="A85" s="15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2.75">
      <c r="A86" s="15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.75">
      <c r="A87" s="1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.75">
      <c r="A88" s="15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2.75">
      <c r="A89" s="15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2.75">
      <c r="A90" s="15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2.75">
      <c r="A91" s="15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2.75">
      <c r="A92" s="15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2.75">
      <c r="A93" s="15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2.75">
      <c r="A94" s="15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2.75">
      <c r="A95" s="15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2.75">
      <c r="A96" s="15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2.75">
      <c r="A97" s="15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</sheetData>
  <sheetProtection/>
  <mergeCells count="10">
    <mergeCell ref="A1:S1"/>
    <mergeCell ref="A2:S2"/>
    <mergeCell ref="A56:A60"/>
    <mergeCell ref="A68:A72"/>
    <mergeCell ref="C79:D79"/>
    <mergeCell ref="A3:S3"/>
    <mergeCell ref="A6:A7"/>
    <mergeCell ref="B6:B7"/>
    <mergeCell ref="C6:D6"/>
    <mergeCell ref="E6:S6"/>
  </mergeCells>
  <printOptions/>
  <pageMargins left="0.4724409448818898" right="0.7874015748031497" top="0.984251968503937" bottom="0.7874015748031497" header="0.5118110236220472" footer="0.5118110236220472"/>
  <pageSetup fitToHeight="0" fitToWidth="1" horizontalDpi="600" verticalDpi="600" orientation="landscape" paperSize="9" scale="50" r:id="rId1"/>
  <headerFooter alignWithMargins="0">
    <oddFooter>&amp;C
&amp;11Strona &amp;P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Irek</dc:creator>
  <cp:keywords/>
  <dc:description/>
  <cp:lastModifiedBy>Basia</cp:lastModifiedBy>
  <cp:lastPrinted>2008-11-13T15:21:20Z</cp:lastPrinted>
  <dcterms:created xsi:type="dcterms:W3CDTF">2007-07-17T08:31:53Z</dcterms:created>
  <dcterms:modified xsi:type="dcterms:W3CDTF">2008-11-13T15:26:41Z</dcterms:modified>
  <cp:category/>
  <cp:version/>
  <cp:contentType/>
  <cp:contentStatus/>
</cp:coreProperties>
</file>