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Dług_prognoza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<sst xmlns="http://schemas.openxmlformats.org/spreadsheetml/2006/main" count="103" uniqueCount="95">
  <si>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Prognoza łącznej kwoty długu publicznego</t>
  </si>
  <si>
    <t>Gminy Golczewo</t>
  </si>
  <si>
    <t>w zł</t>
  </si>
  <si>
    <t>Lp.</t>
  </si>
  <si>
    <t>Wyszczególnienie</t>
  </si>
  <si>
    <t>Wykonanie</t>
  </si>
  <si>
    <t>Przewidywane wykonanie</t>
  </si>
  <si>
    <t>2005 r.</t>
  </si>
  <si>
    <t>2006 r.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</si>
  <si>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</si>
  <si>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</si>
  <si>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</si>
  <si>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</si>
  <si>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</si>
  <si>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</si>
  <si>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</si>
  <si>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</si>
  <si>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</si>
  <si>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</si>
  <si>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</si>
  <si>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</si>
  <si>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</si>
  <si>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</si>
  <si>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</si>
  <si>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</si>
  <si>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A. Dochody:</t>
  </si>
  <si>
    <t>B. Wydatki:</t>
  </si>
  <si>
    <t>C. NADWYŻKA/DEFICYT (A-B)</t>
  </si>
  <si>
    <t>D. FINANSOWANIE (D1 - D2)</t>
  </si>
  <si>
    <t>D1. Przychody ogółem:</t>
  </si>
  <si>
    <t xml:space="preserve">   a) na prefinansowanie programów i projektów 
       finansowanych z udziałem środków 
       pochodzących z funduszy strukturalnych 
       i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</si>
  <si>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</si>
  <si>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</si>
  <si>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i projektów 
       finansowanych z udziałem środków 
       pochodzących z funduszy strukturalnych 
       i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</si>
  <si>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</si>
  <si>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>D2. Rozchody ogółem: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</si>
  <si>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</si>
  <si>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</si>
  <si>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</si>
  <si>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</si>
  <si>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</si>
  <si>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</si>
  <si>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</si>
  <si>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</si>
  <si>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</si>
  <si>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</si>
  <si>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</si>
  <si>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</si>
  <si>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</si>
  <si>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</si>
  <si>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</si>
  <si>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</si>
  <si>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</si>
  <si>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</si>
  <si>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</si>
  <si>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</si>
  <si>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</si>
  <si>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>- dochody bieżące</t>
  </si>
  <si>
    <t>- dochody majątkowe</t>
  </si>
  <si>
    <t>na lata 2008-2022</t>
  </si>
  <si>
    <t xml:space="preserve"> D11. kredyty i pożyczki, w tym:</t>
  </si>
  <si>
    <t xml:space="preserve">  D1111.  pożyczki na prefinansowanieprogramów i                projektów finansowanych z udziałem środków 
pochodzących z funduszy strukturalnych 
i Funduszu Spójności, otrzymane z budżetu państwa             </t>
  </si>
  <si>
    <t xml:space="preserve">   D111. na realizację programów i projektów 
finansowanych z udziałem środków 
pochodzących z funduszy strukturalnych 
i Funduszu Spójności UE, w tym:</t>
  </si>
  <si>
    <t xml:space="preserve"> D12. spłaty pożyczek udzielonych,</t>
  </si>
  <si>
    <t xml:space="preserve"> D13.  nadwyżka z lat ubiegłych, w tym:</t>
  </si>
  <si>
    <r>
      <t xml:space="preserve"> </t>
    </r>
    <r>
      <rPr>
        <sz val="10"/>
        <rFont val="Arial"/>
        <family val="2"/>
      </rPr>
      <t>D131. środki na pokrycie deficytu</t>
    </r>
  </si>
  <si>
    <t xml:space="preserve"> D14.  papiery wartościowe, w tym:</t>
  </si>
  <si>
    <t>D141. na realizację programów i projektów realizowanych z udziałem środków pochodzących z funduszy strukturalnych i Funduszu Spójności UE</t>
  </si>
  <si>
    <t xml:space="preserve"> D15. obligacje j.s.t., w tym:</t>
  </si>
  <si>
    <t xml:space="preserve">   D151. na realizację programów i projektów 
       realizowanych z udziałem środków 
       pochodzących z funduszy strukturalnych 
       i Funduszu Spójności UE</t>
  </si>
  <si>
    <t xml:space="preserve"> D16. prywatyzacja majątku j.s.t.,</t>
  </si>
  <si>
    <t xml:space="preserve"> D17. inne źródła, w tym:</t>
  </si>
  <si>
    <t>D171. środki na pokrycie deficytu</t>
  </si>
  <si>
    <t xml:space="preserve"> D21. spłaty kredytów i pożyczek,  w tym:                                     </t>
  </si>
  <si>
    <t xml:space="preserve">   D211. na realizację programów i projektów 
       realizowanych z udziałem środków 
       pochodzących z funduszy strukturalnych 
       i Funduszu Spójności UE, w tym:</t>
  </si>
  <si>
    <t xml:space="preserve">   D2111. pożyczek na prefinansowanie programów i projektów finansowanych z udziałem środków 
pochodzących z funduszy strukturalnych i
Funduszu Spójności, otrzymanych z budżetu państwa</t>
  </si>
  <si>
    <t xml:space="preserve"> D22. pożyczki                                            </t>
  </si>
  <si>
    <t xml:space="preserve"> </t>
  </si>
  <si>
    <t>D23. lokaty w bankach</t>
  </si>
  <si>
    <t xml:space="preserve"> D24. wykup papierów wartościowych,  w tym:                        </t>
  </si>
  <si>
    <t xml:space="preserve">   D241. na realizację programów i projektów 
       realizowanych z udziałem środków 
       pochodzących z funduszy strukturalnych 
       i Funduszu Spójności UE, w tym:</t>
  </si>
  <si>
    <t xml:space="preserve">   D2111. pożyczek na prefinansowanie programów i projektów finansowanych z udziałem środków 
       pochodzących z funduszy strukturalnych 
       i Funduszu Spójności</t>
  </si>
  <si>
    <t xml:space="preserve">D25. wykup obligacji samorządowych, w tym:                      </t>
  </si>
  <si>
    <t xml:space="preserve">  D251. na realizację programów i projektów 
     realizowanych z udziałem środków 
       pochodzących z funduszy strukturalnych 
       i Funduszu Spójności UE</t>
  </si>
  <si>
    <t xml:space="preserve"> D26. inne cele.                                                                  </t>
  </si>
  <si>
    <t xml:space="preserve">     b)uznane za bezsporne przez właściwą jednostkę sektora finansów publicznych będącą dłużnikiem, </t>
  </si>
  <si>
    <r>
      <t xml:space="preserve">1) </t>
    </r>
    <r>
      <rPr>
        <sz val="10"/>
        <rFont val="Arial"/>
        <family val="2"/>
      </rPr>
      <t xml:space="preserve"> -  depozyty przyjęte do budżetu </t>
    </r>
  </si>
  <si>
    <r>
      <t>2)</t>
    </r>
    <r>
      <rPr>
        <sz val="10"/>
        <rFont val="Arial"/>
        <family val="2"/>
      </rPr>
      <t xml:space="preserve">  - podać dane na poszczególne lata objęte spłatą całego zadłużenia</t>
    </r>
  </si>
  <si>
    <r>
      <t xml:space="preserve"> 4) przyjęte depozyty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,</t>
    </r>
  </si>
  <si>
    <r>
      <t xml:space="preserve"> 6) zobowiązania związane z przyrzeczonymi 
      środkami z funduszy strukturalnych oraz 
      Funduszu Spójności Unii Europejskiej</t>
    </r>
    <r>
      <rPr>
        <b/>
        <sz val="10"/>
        <rFont val="Arial"/>
        <family val="2"/>
      </rPr>
      <t xml:space="preserve">:    </t>
    </r>
  </si>
  <si>
    <r>
      <t xml:space="preserve"> 5) spłaty zobowiązań związanych z przyrzeczonymi 
     środkami z funduszy  strukturalnych oraz 
      Funduszu Spójności Unii Europejskiej</t>
    </r>
    <r>
      <rPr>
        <b/>
        <sz val="10"/>
        <rFont val="Arial"/>
        <family val="2"/>
      </rPr>
      <t>:</t>
    </r>
  </si>
  <si>
    <r>
      <t>G1. Wska</t>
    </r>
    <r>
      <rPr>
        <b/>
        <sz val="10"/>
        <color indexed="8"/>
        <rFont val="Arial"/>
        <family val="2"/>
      </rPr>
      <t xml:space="preserve">źnik długu do dochodu </t>
    </r>
    <r>
      <rPr>
        <i/>
        <sz val="10"/>
        <color indexed="8"/>
        <rFont val="Arial"/>
        <family val="2"/>
      </rPr>
      <t xml:space="preserve">
    </t>
    </r>
    <r>
      <rPr>
        <b/>
        <sz val="10"/>
        <color indexed="8"/>
        <rFont val="Arial"/>
        <family val="2"/>
      </rPr>
      <t xml:space="preserve">((poz.33 (-) poz. 41) / poz.1) % </t>
    </r>
  </si>
  <si>
    <r>
      <t>G. Wska</t>
    </r>
    <r>
      <rPr>
        <b/>
        <sz val="11"/>
        <color indexed="8"/>
        <rFont val="Arial"/>
        <family val="2"/>
      </rPr>
      <t xml:space="preserve">źnik łącznego długu do dochodu 
     (poz.33 / poz.1) % </t>
    </r>
  </si>
  <si>
    <t xml:space="preserve">I. Wskaźnik rocznej spłaty łącznego zadłużenia do dochodu  (poz.44 / poz.1) % </t>
  </si>
  <si>
    <t>I1. Wskaźnik rocznej spłaty zadłużenia do dochodu ((poz.44 (-) poz. 49) / poz.1) 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</si>
</sst>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sz val="10"/>
      <name val="Arial CE"/>
      <family val="0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20"/>
      <name val="Czcionka tekstu podstawowego"/>
      <family val="2"/>
    </font>
    <font>
      <sz val="12"/>
      <color indexed="60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b/>
      <sz val="12"/>
      <color indexed="52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sz val="12"/>
      <color indexed="10"/>
      <name val="Czcionka tekstu podstawowego"/>
      <family val="2"/>
    </font>
    <font>
      <i/>
      <sz val="12"/>
      <color indexed="23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8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0" xfId="51" applyFont="1" applyBorder="1" applyAlignment="1">
      <alignment horizontal="center" vertical="center"/>
      <protection/>
    </xf>
    <xf numFmtId="3" fontId="0" fillId="0" borderId="16" xfId="51" applyNumberFormat="1" applyFont="1" applyBorder="1" applyAlignment="1">
      <alignment vertical="center"/>
      <protection/>
    </xf>
    <xf numFmtId="3" fontId="0" fillId="0" borderId="10" xfId="51" applyNumberFormat="1" applyFont="1" applyBorder="1" applyAlignment="1">
      <alignment vertical="center"/>
      <protection/>
    </xf>
    <xf numFmtId="0" fontId="0" fillId="0" borderId="18" xfId="51" applyFont="1" applyBorder="1" applyAlignment="1">
      <alignment horizontal="center" vertical="center"/>
      <protection/>
    </xf>
    <xf numFmtId="3" fontId="1" fillId="0" borderId="18" xfId="51" applyNumberFormat="1" applyFont="1" applyBorder="1" applyAlignment="1">
      <alignment vertical="center"/>
      <protection/>
    </xf>
    <xf numFmtId="0" fontId="0" fillId="0" borderId="19" xfId="51" applyFont="1" applyBorder="1" applyAlignment="1">
      <alignment horizontal="center" vertical="center"/>
      <protection/>
    </xf>
    <xf numFmtId="3" fontId="0" fillId="0" borderId="19" xfId="51" applyNumberFormat="1" applyFont="1" applyBorder="1" applyAlignment="1">
      <alignment horizontal="center" vertical="center"/>
      <protection/>
    </xf>
    <xf numFmtId="0" fontId="0" fillId="0" borderId="17" xfId="51" applyFont="1" applyBorder="1" applyAlignment="1">
      <alignment horizontal="center" vertical="center"/>
      <protection/>
    </xf>
    <xf numFmtId="3" fontId="0" fillId="0" borderId="17" xfId="51" applyNumberFormat="1" applyFont="1" applyBorder="1" applyAlignment="1">
      <alignment vertical="center"/>
      <protection/>
    </xf>
    <xf numFmtId="3" fontId="0" fillId="0" borderId="10" xfId="51" applyNumberFormat="1" applyFont="1" applyBorder="1">
      <alignment/>
      <protection/>
    </xf>
    <xf numFmtId="3" fontId="0" fillId="0" borderId="17" xfId="51" applyNumberFormat="1" applyFont="1" applyBorder="1">
      <alignment/>
      <protection/>
    </xf>
    <xf numFmtId="3" fontId="0" fillId="0" borderId="17" xfId="51" applyNumberFormat="1" applyFont="1" applyFill="1" applyBorder="1" applyAlignment="1">
      <alignment vertical="center"/>
      <protection/>
    </xf>
    <xf numFmtId="0" fontId="0" fillId="0" borderId="20" xfId="51" applyFont="1" applyBorder="1" applyAlignment="1">
      <alignment horizontal="center" vertical="top"/>
      <protection/>
    </xf>
    <xf numFmtId="10" fontId="0" fillId="0" borderId="20" xfId="51" applyNumberFormat="1" applyFont="1" applyBorder="1">
      <alignment/>
      <protection/>
    </xf>
    <xf numFmtId="3" fontId="0" fillId="0" borderId="10" xfId="51" applyNumberFormat="1" applyFont="1" applyFill="1" applyBorder="1" applyAlignment="1">
      <alignment vertical="center"/>
      <protection/>
    </xf>
    <xf numFmtId="0" fontId="0" fillId="0" borderId="0" xfId="51" applyFont="1" applyAlignment="1">
      <alignment horizontal="center"/>
      <protection/>
    </xf>
    <xf numFmtId="0" fontId="7" fillId="0" borderId="0" xfId="51" applyFont="1" applyAlignment="1">
      <alignment horizontal="left"/>
      <protection/>
    </xf>
    <xf numFmtId="0" fontId="0" fillId="0" borderId="0" xfId="51" applyFont="1">
      <alignment/>
      <protection/>
    </xf>
    <xf numFmtId="0" fontId="7" fillId="0" borderId="0" xfId="51" applyFont="1">
      <alignment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21" xfId="51" applyFont="1" applyBorder="1" applyAlignment="1">
      <alignment horizontal="center" vertical="center"/>
      <protection/>
    </xf>
    <xf numFmtId="3" fontId="0" fillId="0" borderId="22" xfId="51" applyNumberFormat="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51" applyFont="1" applyBorder="1" applyAlignment="1">
      <alignment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1" fillId="0" borderId="18" xfId="51" applyFont="1" applyBorder="1" applyAlignment="1">
      <alignment vertical="center"/>
      <protection/>
    </xf>
    <xf numFmtId="0" fontId="1" fillId="0" borderId="23" xfId="51" applyFont="1" applyBorder="1" applyAlignment="1">
      <alignment vertical="center"/>
      <protection/>
    </xf>
    <xf numFmtId="0" fontId="1" fillId="0" borderId="17" xfId="51" applyFont="1" applyBorder="1" applyAlignment="1">
      <alignment vertical="center"/>
      <protection/>
    </xf>
    <xf numFmtId="0" fontId="1" fillId="0" borderId="10" xfId="51" applyFont="1" applyFill="1" applyBorder="1" applyAlignment="1">
      <alignment vertical="center"/>
      <protection/>
    </xf>
    <xf numFmtId="0" fontId="0" fillId="0" borderId="10" xfId="5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1" fillId="0" borderId="17" xfId="51" applyFont="1" applyFill="1" applyBorder="1" applyAlignment="1">
      <alignment vertical="center" wrapText="1"/>
      <protection/>
    </xf>
    <xf numFmtId="0" fontId="0" fillId="0" borderId="17" xfId="51" applyFont="1" applyFill="1" applyBorder="1" applyAlignment="1">
      <alignment vertical="center"/>
      <protection/>
    </xf>
    <xf numFmtId="0" fontId="1" fillId="0" borderId="20" xfId="51" applyFont="1" applyFill="1" applyBorder="1" applyAlignment="1">
      <alignment vertical="center" wrapText="1"/>
      <protection/>
    </xf>
    <xf numFmtId="0" fontId="1" fillId="0" borderId="10" xfId="51" applyFont="1" applyFill="1" applyBorder="1" applyAlignment="1">
      <alignment vertical="center" wrapText="1"/>
      <protection/>
    </xf>
    <xf numFmtId="0" fontId="1" fillId="0" borderId="10" xfId="51" applyFont="1" applyFill="1" applyBorder="1" applyAlignment="1">
      <alignment horizontal="left" vertical="center" wrapText="1"/>
      <protection/>
    </xf>
    <xf numFmtId="0" fontId="0" fillId="0" borderId="17" xfId="51" applyFont="1" applyFill="1" applyBorder="1" applyAlignment="1">
      <alignment vertical="center" wrapText="1"/>
      <protection/>
    </xf>
    <xf numFmtId="0" fontId="0" fillId="0" borderId="24" xfId="0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1" xfId="51" applyNumberFormat="1" applyFont="1" applyBorder="1" applyAlignment="1">
      <alignment vertical="center"/>
      <protection/>
    </xf>
    <xf numFmtId="0" fontId="0" fillId="0" borderId="21" xfId="51" applyFont="1" applyBorder="1" applyAlignment="1">
      <alignment vertical="center"/>
      <protection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3" fontId="10" fillId="0" borderId="33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1" xfId="51" applyNumberFormat="1" applyFont="1" applyBorder="1" applyAlignment="1">
      <alignment vertical="center"/>
      <protection/>
    </xf>
    <xf numFmtId="3" fontId="11" fillId="0" borderId="44" xfId="51" applyNumberFormat="1" applyFont="1" applyBorder="1" applyAlignment="1">
      <alignment vertical="center"/>
      <protection/>
    </xf>
    <xf numFmtId="3" fontId="11" fillId="0" borderId="45" xfId="51" applyNumberFormat="1" applyFont="1" applyBorder="1" applyAlignment="1">
      <alignment vertical="center"/>
      <protection/>
    </xf>
    <xf numFmtId="3" fontId="11" fillId="0" borderId="10" xfId="51" applyNumberFormat="1" applyFont="1" applyBorder="1" applyAlignment="1">
      <alignment vertical="center"/>
      <protection/>
    </xf>
    <xf numFmtId="3" fontId="11" fillId="0" borderId="46" xfId="51" applyNumberFormat="1" applyFont="1" applyBorder="1" applyAlignment="1">
      <alignment vertical="center"/>
      <protection/>
    </xf>
    <xf numFmtId="3" fontId="11" fillId="0" borderId="0" xfId="51" applyNumberFormat="1" applyFont="1" applyBorder="1" applyAlignment="1">
      <alignment vertical="center"/>
      <protection/>
    </xf>
    <xf numFmtId="3" fontId="11" fillId="0" borderId="22" xfId="51" applyNumberFormat="1" applyFont="1" applyBorder="1" applyAlignment="1">
      <alignment vertical="center"/>
      <protection/>
    </xf>
    <xf numFmtId="3" fontId="11" fillId="0" borderId="21" xfId="51" applyNumberFormat="1" applyFont="1" applyBorder="1" applyAlignment="1">
      <alignment vertical="center"/>
      <protection/>
    </xf>
    <xf numFmtId="3" fontId="10" fillId="0" borderId="29" xfId="51" applyNumberFormat="1" applyFont="1" applyBorder="1" applyAlignment="1">
      <alignment vertical="center"/>
      <protection/>
    </xf>
    <xf numFmtId="3" fontId="10" fillId="0" borderId="18" xfId="51" applyNumberFormat="1" applyFont="1" applyBorder="1" applyAlignment="1">
      <alignment vertical="center"/>
      <protection/>
    </xf>
    <xf numFmtId="3" fontId="11" fillId="0" borderId="42" xfId="51" applyNumberFormat="1" applyFont="1" applyBorder="1" applyAlignment="1">
      <alignment vertical="center"/>
      <protection/>
    </xf>
    <xf numFmtId="3" fontId="11" fillId="0" borderId="47" xfId="51" applyNumberFormat="1" applyFont="1" applyBorder="1" applyAlignment="1">
      <alignment vertical="center"/>
      <protection/>
    </xf>
    <xf numFmtId="3" fontId="11" fillId="0" borderId="48" xfId="51" applyNumberFormat="1" applyFont="1" applyBorder="1" applyAlignment="1">
      <alignment vertical="center"/>
      <protection/>
    </xf>
    <xf numFmtId="3" fontId="11" fillId="0" borderId="17" xfId="51" applyNumberFormat="1" applyFont="1" applyBorder="1" applyAlignment="1">
      <alignment vertical="center"/>
      <protection/>
    </xf>
    <xf numFmtId="3" fontId="11" fillId="0" borderId="31" xfId="51" applyNumberFormat="1" applyFont="1" applyBorder="1" applyAlignment="1">
      <alignment vertical="center"/>
      <protection/>
    </xf>
    <xf numFmtId="3" fontId="11" fillId="0" borderId="32" xfId="51" applyNumberFormat="1" applyFont="1" applyBorder="1" applyAlignment="1">
      <alignment vertical="center"/>
      <protection/>
    </xf>
    <xf numFmtId="3" fontId="11" fillId="0" borderId="20" xfId="51" applyNumberFormat="1" applyFont="1" applyBorder="1" applyAlignment="1">
      <alignment vertical="center"/>
      <protection/>
    </xf>
    <xf numFmtId="3" fontId="11" fillId="0" borderId="49" xfId="51" applyNumberFormat="1" applyFont="1" applyBorder="1" applyAlignment="1">
      <alignment horizontal="center" vertical="center"/>
      <protection/>
    </xf>
    <xf numFmtId="3" fontId="11" fillId="0" borderId="50" xfId="51" applyNumberFormat="1" applyFont="1" applyBorder="1" applyAlignment="1">
      <alignment horizontal="center" vertical="center"/>
      <protection/>
    </xf>
    <xf numFmtId="3" fontId="11" fillId="0" borderId="51" xfId="51" applyNumberFormat="1" applyFont="1" applyBorder="1" applyAlignment="1">
      <alignment horizontal="center" vertical="center"/>
      <protection/>
    </xf>
    <xf numFmtId="3" fontId="11" fillId="0" borderId="19" xfId="51" applyNumberFormat="1" applyFont="1" applyBorder="1" applyAlignment="1">
      <alignment horizontal="center" vertical="center"/>
      <protection/>
    </xf>
    <xf numFmtId="3" fontId="10" fillId="0" borderId="31" xfId="51" applyNumberFormat="1" applyFont="1" applyBorder="1" applyAlignment="1">
      <alignment vertical="center"/>
      <protection/>
    </xf>
    <xf numFmtId="3" fontId="10" fillId="0" borderId="32" xfId="51" applyNumberFormat="1" applyFont="1" applyBorder="1" applyAlignment="1">
      <alignment vertical="center"/>
      <protection/>
    </xf>
    <xf numFmtId="3" fontId="10" fillId="0" borderId="20" xfId="51" applyNumberFormat="1" applyFont="1" applyBorder="1" applyAlignment="1">
      <alignment vertical="center"/>
      <protection/>
    </xf>
    <xf numFmtId="3" fontId="11" fillId="0" borderId="11" xfId="51" applyNumberFormat="1" applyFont="1" applyBorder="1">
      <alignment/>
      <protection/>
    </xf>
    <xf numFmtId="3" fontId="11" fillId="0" borderId="44" xfId="51" applyNumberFormat="1" applyFont="1" applyBorder="1">
      <alignment/>
      <protection/>
    </xf>
    <xf numFmtId="3" fontId="11" fillId="0" borderId="45" xfId="51" applyNumberFormat="1" applyFont="1" applyBorder="1">
      <alignment/>
      <protection/>
    </xf>
    <xf numFmtId="3" fontId="11" fillId="0" borderId="10" xfId="51" applyNumberFormat="1" applyFont="1" applyBorder="1">
      <alignment/>
      <protection/>
    </xf>
    <xf numFmtId="3" fontId="11" fillId="0" borderId="42" xfId="51" applyNumberFormat="1" applyFont="1" applyBorder="1">
      <alignment/>
      <protection/>
    </xf>
    <xf numFmtId="3" fontId="11" fillId="0" borderId="17" xfId="51" applyNumberFormat="1" applyFont="1" applyBorder="1">
      <alignment/>
      <protection/>
    </xf>
    <xf numFmtId="3" fontId="11" fillId="0" borderId="47" xfId="51" applyNumberFormat="1" applyFont="1" applyFill="1" applyBorder="1" applyAlignment="1">
      <alignment vertical="center"/>
      <protection/>
    </xf>
    <xf numFmtId="3" fontId="11" fillId="0" borderId="17" xfId="51" applyNumberFormat="1" applyFont="1" applyFill="1" applyBorder="1" applyAlignment="1">
      <alignment vertical="center"/>
      <protection/>
    </xf>
    <xf numFmtId="10" fontId="10" fillId="0" borderId="31" xfId="51" applyNumberFormat="1" applyFont="1" applyFill="1" applyBorder="1" applyAlignment="1">
      <alignment vertical="center"/>
      <protection/>
    </xf>
    <xf numFmtId="10" fontId="10" fillId="0" borderId="32" xfId="51" applyNumberFormat="1" applyFont="1" applyFill="1" applyBorder="1" applyAlignment="1">
      <alignment vertical="center"/>
      <protection/>
    </xf>
    <xf numFmtId="10" fontId="10" fillId="0" borderId="20" xfId="51" applyNumberFormat="1" applyFont="1" applyFill="1" applyBorder="1" applyAlignment="1">
      <alignment vertical="center"/>
      <protection/>
    </xf>
    <xf numFmtId="10" fontId="11" fillId="0" borderId="31" xfId="51" applyNumberFormat="1" applyFont="1" applyBorder="1">
      <alignment/>
      <protection/>
    </xf>
    <xf numFmtId="10" fontId="11" fillId="0" borderId="32" xfId="51" applyNumberFormat="1" applyFont="1" applyBorder="1">
      <alignment/>
      <protection/>
    </xf>
    <xf numFmtId="10" fontId="11" fillId="0" borderId="20" xfId="51" applyNumberFormat="1" applyFont="1" applyBorder="1">
      <alignment/>
      <protection/>
    </xf>
    <xf numFmtId="3" fontId="10" fillId="0" borderId="30" xfId="51" applyNumberFormat="1" applyFont="1" applyBorder="1" applyAlignment="1">
      <alignment vertical="center"/>
      <protection/>
    </xf>
    <xf numFmtId="3" fontId="11" fillId="0" borderId="11" xfId="51" applyNumberFormat="1" applyFont="1" applyFill="1" applyBorder="1" applyAlignment="1">
      <alignment vertical="center"/>
      <protection/>
    </xf>
    <xf numFmtId="3" fontId="11" fillId="0" borderId="44" xfId="51" applyNumberFormat="1" applyFont="1" applyFill="1" applyBorder="1" applyAlignment="1">
      <alignment vertical="center"/>
      <protection/>
    </xf>
    <xf numFmtId="3" fontId="11" fillId="0" borderId="10" xfId="51" applyNumberFormat="1" applyFont="1" applyFill="1" applyBorder="1" applyAlignment="1">
      <alignment vertical="center"/>
      <protection/>
    </xf>
    <xf numFmtId="3" fontId="11" fillId="0" borderId="42" xfId="51" applyNumberFormat="1" applyFont="1" applyFill="1" applyBorder="1" applyAlignment="1">
      <alignment vertical="center"/>
      <protection/>
    </xf>
    <xf numFmtId="10" fontId="11" fillId="0" borderId="31" xfId="51" applyNumberFormat="1" applyFont="1" applyFill="1" applyBorder="1" applyAlignment="1">
      <alignment vertical="center"/>
      <protection/>
    </xf>
    <xf numFmtId="10" fontId="11" fillId="0" borderId="32" xfId="51" applyNumberFormat="1" applyFont="1" applyFill="1" applyBorder="1" applyAlignment="1">
      <alignment vertical="center"/>
      <protection/>
    </xf>
    <xf numFmtId="10" fontId="11" fillId="0" borderId="20" xfId="51" applyNumberFormat="1" applyFont="1" applyFill="1" applyBorder="1" applyAlignment="1">
      <alignment vertical="center"/>
      <protection/>
    </xf>
    <xf numFmtId="0" fontId="10" fillId="0" borderId="20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vertical="center"/>
      <protection/>
    </xf>
    <xf numFmtId="3" fontId="11" fillId="0" borderId="41" xfId="51" applyNumberFormat="1" applyFont="1" applyBorder="1" applyAlignment="1">
      <alignment vertical="center"/>
      <protection/>
    </xf>
    <xf numFmtId="0" fontId="10" fillId="0" borderId="20" xfId="51" applyFont="1" applyBorder="1" applyAlignment="1">
      <alignment horizontal="center" vertical="top"/>
      <protection/>
    </xf>
    <xf numFmtId="0" fontId="10" fillId="0" borderId="20" xfId="51" applyFont="1" applyFill="1" applyBorder="1" applyAlignment="1">
      <alignment vertical="center" wrapText="1"/>
      <protection/>
    </xf>
    <xf numFmtId="0" fontId="10" fillId="0" borderId="18" xfId="51" applyFont="1" applyBorder="1" applyAlignment="1">
      <alignment horizontal="center" vertical="top"/>
      <protection/>
    </xf>
    <xf numFmtId="0" fontId="10" fillId="0" borderId="18" xfId="5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0" fillId="0" borderId="17" xfId="51" applyFont="1" applyBorder="1" applyAlignment="1">
      <alignment horizontal="center" vertical="center"/>
      <protection/>
    </xf>
    <xf numFmtId="0" fontId="0" fillId="0" borderId="21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 wrapText="1"/>
      <protection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tabSelected="1" view="pageBreakPreview" zoomScaleNormal="75" zoomScaleSheetLayoutView="100" zoomScalePageLayoutView="0" workbookViewId="0" topLeftCell="H1">
      <selection activeCell="G4" sqref="G4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3.00390625" style="0" hidden="1" customWidth="1"/>
    <col min="4" max="20" width="13.00390625" style="0" customWidth="1"/>
  </cols>
  <sheetData>
    <row r="1" spans="1:20" ht="2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20.2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20.25">
      <c r="A3" s="145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14" ht="12.75">
      <c r="A4" s="1"/>
      <c r="B4" s="1"/>
      <c r="C4" s="1"/>
      <c r="D4" s="3"/>
      <c r="E4" s="3"/>
      <c r="F4" s="3"/>
      <c r="G4" s="3"/>
      <c r="H4" s="1"/>
      <c r="I4" s="1"/>
      <c r="J4" s="1"/>
      <c r="K4" s="1"/>
      <c r="L4" s="2"/>
      <c r="M4" s="2"/>
      <c r="N4" s="2"/>
    </row>
    <row r="5" spans="1:20" ht="13.5" thickBot="1">
      <c r="A5" s="1"/>
      <c r="B5" s="1"/>
      <c r="C5" s="1"/>
      <c r="D5" s="1"/>
      <c r="E5" s="1"/>
      <c r="F5" s="1"/>
      <c r="G5" s="1"/>
      <c r="H5" s="4"/>
      <c r="I5" s="4"/>
      <c r="J5" s="4"/>
      <c r="K5" s="4"/>
      <c r="L5" s="4"/>
      <c r="M5" s="4"/>
      <c r="N5" s="4"/>
      <c r="T5" s="4" t="s">
        <v>2</v>
      </c>
    </row>
    <row r="6" spans="1:20" ht="14.25" thickBot="1" thickTop="1">
      <c r="A6" s="150" t="s">
        <v>3</v>
      </c>
      <c r="B6" s="150" t="s">
        <v>4</v>
      </c>
      <c r="C6" s="152" t="s">
        <v>5</v>
      </c>
      <c r="D6" s="153"/>
      <c r="E6" s="154" t="s">
        <v>6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</row>
    <row r="7" spans="1:20" ht="12.75">
      <c r="A7" s="151"/>
      <c r="B7" s="151"/>
      <c r="C7" s="5" t="s">
        <v>7</v>
      </c>
      <c r="D7" s="6" t="s">
        <v>8</v>
      </c>
      <c r="E7" s="7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</row>
    <row r="8" spans="1:20" ht="13.5" thickBot="1">
      <c r="A8" s="8">
        <v>1</v>
      </c>
      <c r="B8" s="8">
        <v>2</v>
      </c>
      <c r="C8" s="8">
        <v>3</v>
      </c>
      <c r="D8" s="9">
        <v>4</v>
      </c>
      <c r="E8" s="10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</row>
    <row r="9" spans="1:20" s="71" customFormat="1" ht="14.25" customHeight="1" thickBot="1" thickTop="1">
      <c r="A9" s="65">
        <v>1</v>
      </c>
      <c r="B9" s="66" t="s">
        <v>25</v>
      </c>
      <c r="C9" s="67">
        <v>11105455</v>
      </c>
      <c r="D9" s="68">
        <v>11668122</v>
      </c>
      <c r="E9" s="69">
        <v>12846900</v>
      </c>
      <c r="F9" s="70">
        <f>F10+F11</f>
        <v>16754169</v>
      </c>
      <c r="G9" s="70">
        <v>13020000</v>
      </c>
      <c r="H9" s="70">
        <v>13280400</v>
      </c>
      <c r="I9" s="70">
        <v>13546000</v>
      </c>
      <c r="J9" s="70">
        <v>13816900</v>
      </c>
      <c r="K9" s="70">
        <v>14090000</v>
      </c>
      <c r="L9" s="70">
        <v>14370000</v>
      </c>
      <c r="M9" s="70">
        <v>14500000</v>
      </c>
      <c r="N9" s="70">
        <v>14790000</v>
      </c>
      <c r="O9" s="70">
        <v>15000000</v>
      </c>
      <c r="P9" s="70">
        <v>15300000</v>
      </c>
      <c r="Q9" s="70">
        <v>15600000</v>
      </c>
      <c r="R9" s="70">
        <v>15900000</v>
      </c>
      <c r="S9" s="70">
        <v>16200000</v>
      </c>
      <c r="T9" s="70">
        <v>16500000</v>
      </c>
    </row>
    <row r="10" spans="1:20" s="58" customFormat="1" ht="14.25" customHeight="1">
      <c r="A10" s="55"/>
      <c r="B10" s="56" t="s">
        <v>57</v>
      </c>
      <c r="C10" s="57"/>
      <c r="D10" s="80">
        <v>11287800</v>
      </c>
      <c r="E10" s="81">
        <v>12568800</v>
      </c>
      <c r="F10" s="82">
        <v>12499169</v>
      </c>
      <c r="G10" s="82">
        <v>12600000</v>
      </c>
      <c r="H10" s="82">
        <v>12700000</v>
      </c>
      <c r="I10" s="82">
        <v>12800000</v>
      </c>
      <c r="J10" s="82">
        <v>13000000</v>
      </c>
      <c r="K10" s="82">
        <v>13200000</v>
      </c>
      <c r="L10" s="82">
        <v>13400000</v>
      </c>
      <c r="M10" s="82">
        <v>13600000</v>
      </c>
      <c r="N10" s="82">
        <v>13800000</v>
      </c>
      <c r="O10" s="82">
        <v>14000000</v>
      </c>
      <c r="P10" s="82">
        <v>14300000</v>
      </c>
      <c r="Q10" s="82">
        <v>14800000</v>
      </c>
      <c r="R10" s="82">
        <v>15000000</v>
      </c>
      <c r="S10" s="82">
        <v>15200000</v>
      </c>
      <c r="T10" s="82">
        <v>15400000</v>
      </c>
    </row>
    <row r="11" spans="1:20" s="62" customFormat="1" ht="13.5" customHeight="1" thickBot="1">
      <c r="A11" s="59"/>
      <c r="B11" s="60" t="s">
        <v>58</v>
      </c>
      <c r="C11" s="61"/>
      <c r="D11" s="83">
        <v>400322</v>
      </c>
      <c r="E11" s="84">
        <v>278100</v>
      </c>
      <c r="F11" s="85">
        <v>4255000</v>
      </c>
      <c r="G11" s="85">
        <v>420000</v>
      </c>
      <c r="H11" s="85">
        <v>580000</v>
      </c>
      <c r="I11" s="85">
        <v>746000</v>
      </c>
      <c r="J11" s="85">
        <v>816000</v>
      </c>
      <c r="K11" s="85">
        <v>890000</v>
      </c>
      <c r="L11" s="85">
        <v>970000</v>
      </c>
      <c r="M11" s="85">
        <v>900000</v>
      </c>
      <c r="N11" s="85">
        <v>990000</v>
      </c>
      <c r="O11" s="85">
        <v>1000000</v>
      </c>
      <c r="P11" s="85">
        <v>1000000</v>
      </c>
      <c r="Q11" s="85">
        <v>800000</v>
      </c>
      <c r="R11" s="85">
        <v>900000</v>
      </c>
      <c r="S11" s="85">
        <v>1000000</v>
      </c>
      <c r="T11" s="85">
        <v>1100000</v>
      </c>
    </row>
    <row r="12" spans="1:20" s="71" customFormat="1" ht="15.75" thickBot="1">
      <c r="A12" s="72">
        <v>2</v>
      </c>
      <c r="B12" s="73" t="s">
        <v>26</v>
      </c>
      <c r="C12" s="74">
        <f aca="true" t="shared" si="0" ref="C12:T12">SUM(C13:C14)</f>
        <v>11820863</v>
      </c>
      <c r="D12" s="75">
        <f t="shared" si="0"/>
        <v>13345350</v>
      </c>
      <c r="E12" s="76">
        <f t="shared" si="0"/>
        <v>12847900</v>
      </c>
      <c r="F12" s="74">
        <f t="shared" si="0"/>
        <v>18844168</v>
      </c>
      <c r="G12" s="74">
        <f t="shared" si="0"/>
        <v>14388183</v>
      </c>
      <c r="H12" s="74">
        <f t="shared" si="0"/>
        <v>12680400</v>
      </c>
      <c r="I12" s="74">
        <f t="shared" si="0"/>
        <v>12946000</v>
      </c>
      <c r="J12" s="74">
        <f t="shared" si="0"/>
        <v>13216900</v>
      </c>
      <c r="K12" s="74">
        <f t="shared" si="0"/>
        <v>13490000</v>
      </c>
      <c r="L12" s="74">
        <f t="shared" si="0"/>
        <v>13770000</v>
      </c>
      <c r="M12" s="74">
        <f t="shared" si="0"/>
        <v>13900000</v>
      </c>
      <c r="N12" s="74">
        <f t="shared" si="0"/>
        <v>14190001</v>
      </c>
      <c r="O12" s="74">
        <f t="shared" si="0"/>
        <v>14500000</v>
      </c>
      <c r="P12" s="74">
        <f t="shared" si="0"/>
        <v>14800000</v>
      </c>
      <c r="Q12" s="74">
        <f t="shared" si="0"/>
        <v>15100000</v>
      </c>
      <c r="R12" s="74">
        <f t="shared" si="0"/>
        <v>15400000</v>
      </c>
      <c r="S12" s="74">
        <f t="shared" si="0"/>
        <v>15700000</v>
      </c>
      <c r="T12" s="74">
        <f t="shared" si="0"/>
        <v>16000000</v>
      </c>
    </row>
    <row r="13" spans="1:20" ht="14.25">
      <c r="A13" s="11">
        <v>3</v>
      </c>
      <c r="B13" s="39" t="str">
        <f>"- wydatki bieżące,"</f>
        <v>- wydatki bieżące,</v>
      </c>
      <c r="C13" s="12">
        <v>10175637</v>
      </c>
      <c r="D13" s="86">
        <v>12770911</v>
      </c>
      <c r="E13" s="87">
        <v>12129464</v>
      </c>
      <c r="F13" s="88">
        <v>12349968</v>
      </c>
      <c r="G13" s="88">
        <v>12388183</v>
      </c>
      <c r="H13" s="88">
        <v>11250000</v>
      </c>
      <c r="I13" s="88">
        <v>11600000</v>
      </c>
      <c r="J13" s="88">
        <v>12100000</v>
      </c>
      <c r="K13" s="88">
        <v>12750000</v>
      </c>
      <c r="L13" s="88">
        <v>13150000</v>
      </c>
      <c r="M13" s="88">
        <v>13500000</v>
      </c>
      <c r="N13" s="88">
        <v>13690001</v>
      </c>
      <c r="O13" s="88">
        <v>14000000</v>
      </c>
      <c r="P13" s="88">
        <v>14300000</v>
      </c>
      <c r="Q13" s="88">
        <v>14600000</v>
      </c>
      <c r="R13" s="88">
        <v>14050000</v>
      </c>
      <c r="S13" s="88">
        <v>15100000</v>
      </c>
      <c r="T13" s="88">
        <v>15050000</v>
      </c>
    </row>
    <row r="14" spans="1:20" ht="15" thickBot="1">
      <c r="A14" s="13">
        <v>4</v>
      </c>
      <c r="B14" s="40" t="str">
        <f>"- wydatki majątkowe,"</f>
        <v>- wydatki majątkowe,</v>
      </c>
      <c r="C14" s="14">
        <v>1645226</v>
      </c>
      <c r="D14" s="89">
        <v>574439</v>
      </c>
      <c r="E14" s="90">
        <v>718436</v>
      </c>
      <c r="F14" s="91">
        <v>6494200</v>
      </c>
      <c r="G14" s="91">
        <v>2000000</v>
      </c>
      <c r="H14" s="91">
        <v>1430400</v>
      </c>
      <c r="I14" s="91">
        <v>1346000</v>
      </c>
      <c r="J14" s="91">
        <v>1116900</v>
      </c>
      <c r="K14" s="91">
        <v>740000</v>
      </c>
      <c r="L14" s="91">
        <v>620000</v>
      </c>
      <c r="M14" s="91">
        <v>400000</v>
      </c>
      <c r="N14" s="91">
        <v>500000</v>
      </c>
      <c r="O14" s="91">
        <v>500000</v>
      </c>
      <c r="P14" s="91">
        <v>500000</v>
      </c>
      <c r="Q14" s="91">
        <v>500000</v>
      </c>
      <c r="R14" s="91">
        <v>1350000</v>
      </c>
      <c r="S14" s="91">
        <v>600000</v>
      </c>
      <c r="T14" s="91">
        <v>950000</v>
      </c>
    </row>
    <row r="15" spans="1:20" s="71" customFormat="1" ht="15.75" thickBot="1">
      <c r="A15" s="72">
        <v>5</v>
      </c>
      <c r="B15" s="73" t="s">
        <v>27</v>
      </c>
      <c r="C15" s="74">
        <f aca="true" t="shared" si="1" ref="C15:T15">C9-C12</f>
        <v>-715408</v>
      </c>
      <c r="D15" s="75">
        <f t="shared" si="1"/>
        <v>-1677228</v>
      </c>
      <c r="E15" s="76">
        <f t="shared" si="1"/>
        <v>-1000</v>
      </c>
      <c r="F15" s="74">
        <f t="shared" si="1"/>
        <v>-2089999</v>
      </c>
      <c r="G15" s="74">
        <f t="shared" si="1"/>
        <v>-1368183</v>
      </c>
      <c r="H15" s="74">
        <f t="shared" si="1"/>
        <v>600000</v>
      </c>
      <c r="I15" s="74">
        <f t="shared" si="1"/>
        <v>600000</v>
      </c>
      <c r="J15" s="74">
        <f t="shared" si="1"/>
        <v>600000</v>
      </c>
      <c r="K15" s="74">
        <f t="shared" si="1"/>
        <v>600000</v>
      </c>
      <c r="L15" s="74">
        <f t="shared" si="1"/>
        <v>600000</v>
      </c>
      <c r="M15" s="74">
        <f t="shared" si="1"/>
        <v>600000</v>
      </c>
      <c r="N15" s="74">
        <f t="shared" si="1"/>
        <v>599999</v>
      </c>
      <c r="O15" s="74">
        <f t="shared" si="1"/>
        <v>500000</v>
      </c>
      <c r="P15" s="74">
        <f t="shared" si="1"/>
        <v>500000</v>
      </c>
      <c r="Q15" s="74">
        <f t="shared" si="1"/>
        <v>500000</v>
      </c>
      <c r="R15" s="74">
        <f t="shared" si="1"/>
        <v>500000</v>
      </c>
      <c r="S15" s="74">
        <f t="shared" si="1"/>
        <v>500000</v>
      </c>
      <c r="T15" s="74">
        <f t="shared" si="1"/>
        <v>500000</v>
      </c>
    </row>
    <row r="16" spans="1:20" s="71" customFormat="1" ht="15.75" thickBot="1">
      <c r="A16" s="72">
        <v>6</v>
      </c>
      <c r="B16" s="73" t="s">
        <v>28</v>
      </c>
      <c r="C16" s="74">
        <f aca="true" t="shared" si="2" ref="C16:T16">C17-C36</f>
        <v>918200</v>
      </c>
      <c r="D16" s="75">
        <f t="shared" si="2"/>
        <v>2811617</v>
      </c>
      <c r="E16" s="76">
        <f t="shared" si="2"/>
        <v>1000</v>
      </c>
      <c r="F16" s="74">
        <f t="shared" si="2"/>
        <v>2089999</v>
      </c>
      <c r="G16" s="74">
        <f t="shared" si="2"/>
        <v>1368183</v>
      </c>
      <c r="H16" s="74">
        <f t="shared" si="2"/>
        <v>-600000</v>
      </c>
      <c r="I16" s="74">
        <f t="shared" si="2"/>
        <v>-600000</v>
      </c>
      <c r="J16" s="74">
        <f t="shared" si="2"/>
        <v>-600000</v>
      </c>
      <c r="K16" s="74">
        <f t="shared" si="2"/>
        <v>-600000</v>
      </c>
      <c r="L16" s="74">
        <f t="shared" si="2"/>
        <v>-600000</v>
      </c>
      <c r="M16" s="74">
        <f t="shared" si="2"/>
        <v>-600000</v>
      </c>
      <c r="N16" s="74">
        <f t="shared" si="2"/>
        <v>-599999</v>
      </c>
      <c r="O16" s="74">
        <f t="shared" si="2"/>
        <v>-500000</v>
      </c>
      <c r="P16" s="74">
        <f t="shared" si="2"/>
        <v>-500000</v>
      </c>
      <c r="Q16" s="74">
        <f t="shared" si="2"/>
        <v>-500000</v>
      </c>
      <c r="R16" s="74">
        <f t="shared" si="2"/>
        <v>-500000</v>
      </c>
      <c r="S16" s="74">
        <f t="shared" si="2"/>
        <v>-500000</v>
      </c>
      <c r="T16" s="74">
        <f t="shared" si="2"/>
        <v>-500000</v>
      </c>
    </row>
    <row r="17" spans="1:20" s="71" customFormat="1" ht="15.75" thickBot="1">
      <c r="A17" s="77">
        <v>7</v>
      </c>
      <c r="B17" s="73" t="s">
        <v>29</v>
      </c>
      <c r="C17" s="74">
        <f aca="true" t="shared" si="3" ref="C17:T17">C18+C21+SUM(C24:C27)+C30+C33+C34</f>
        <v>1620200</v>
      </c>
      <c r="D17" s="75">
        <f t="shared" si="3"/>
        <v>3500000</v>
      </c>
      <c r="E17" s="78">
        <f>E18+E21+SUM(E24:E27)+E30+E33+E34</f>
        <v>1420000</v>
      </c>
      <c r="F17" s="79">
        <f t="shared" si="3"/>
        <v>2500000</v>
      </c>
      <c r="G17" s="74">
        <f t="shared" si="3"/>
        <v>2000000</v>
      </c>
      <c r="H17" s="74">
        <f t="shared" si="3"/>
        <v>0</v>
      </c>
      <c r="I17" s="74">
        <f t="shared" si="3"/>
        <v>0</v>
      </c>
      <c r="J17" s="74">
        <f t="shared" si="3"/>
        <v>0</v>
      </c>
      <c r="K17" s="74">
        <f t="shared" si="3"/>
        <v>0</v>
      </c>
      <c r="L17" s="74">
        <f t="shared" si="3"/>
        <v>0</v>
      </c>
      <c r="M17" s="74">
        <f t="shared" si="3"/>
        <v>0</v>
      </c>
      <c r="N17" s="74">
        <f t="shared" si="3"/>
        <v>0</v>
      </c>
      <c r="O17" s="74">
        <f t="shared" si="3"/>
        <v>0</v>
      </c>
      <c r="P17" s="74">
        <f t="shared" si="3"/>
        <v>0</v>
      </c>
      <c r="Q17" s="74">
        <f t="shared" si="3"/>
        <v>0</v>
      </c>
      <c r="R17" s="74">
        <f t="shared" si="3"/>
        <v>0</v>
      </c>
      <c r="S17" s="74">
        <f t="shared" si="3"/>
        <v>0</v>
      </c>
      <c r="T17" s="74">
        <f t="shared" si="3"/>
        <v>0</v>
      </c>
    </row>
    <row r="18" spans="1:20" ht="14.25">
      <c r="A18" s="15">
        <v>8</v>
      </c>
      <c r="B18" s="38" t="s">
        <v>60</v>
      </c>
      <c r="C18" s="16">
        <v>1400000</v>
      </c>
      <c r="D18" s="92">
        <v>3500000</v>
      </c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66" customHeight="1">
      <c r="A19" s="15">
        <v>9</v>
      </c>
      <c r="B19" s="41" t="s">
        <v>62</v>
      </c>
      <c r="C19" s="17"/>
      <c r="D19" s="92"/>
      <c r="E19" s="93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66.75" customHeight="1">
      <c r="A20" s="15">
        <v>10</v>
      </c>
      <c r="B20" s="41" t="s">
        <v>61</v>
      </c>
      <c r="C20" s="17"/>
      <c r="D20" s="92"/>
      <c r="E20" s="93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14.25" hidden="1">
      <c r="A21" s="15">
        <v>9</v>
      </c>
      <c r="B21" s="38" t="s">
        <v>32</v>
      </c>
      <c r="C21" s="17">
        <v>220200</v>
      </c>
      <c r="D21" s="92"/>
      <c r="E21" s="93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68.25" customHeight="1" hidden="1">
      <c r="A22" s="15"/>
      <c r="B22" s="41" t="s">
        <v>33</v>
      </c>
      <c r="C22" s="17"/>
      <c r="D22" s="92"/>
      <c r="E22" s="93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68.25" customHeight="1" hidden="1">
      <c r="A23" s="15"/>
      <c r="B23" s="41" t="s">
        <v>34</v>
      </c>
      <c r="C23" s="17"/>
      <c r="D23" s="92"/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4.25">
      <c r="A24" s="15">
        <v>11</v>
      </c>
      <c r="B24" s="38" t="s">
        <v>63</v>
      </c>
      <c r="C24" s="17"/>
      <c r="D24" s="92"/>
      <c r="E24" s="93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4.25">
      <c r="A25" s="15">
        <v>12</v>
      </c>
      <c r="B25" s="38" t="s">
        <v>64</v>
      </c>
      <c r="C25" s="17"/>
      <c r="D25" s="92"/>
      <c r="E25" s="93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4.25">
      <c r="A26" s="15">
        <v>13</v>
      </c>
      <c r="B26" s="38" t="s">
        <v>65</v>
      </c>
      <c r="C26" s="17"/>
      <c r="D26" s="92"/>
      <c r="E26" s="93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4.25">
      <c r="A27" s="15">
        <v>14</v>
      </c>
      <c r="B27" s="38" t="s">
        <v>66</v>
      </c>
      <c r="C27" s="17"/>
      <c r="D27" s="92"/>
      <c r="E27" s="93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38.25">
      <c r="A28" s="15">
        <v>15</v>
      </c>
      <c r="B28" s="41" t="s">
        <v>67</v>
      </c>
      <c r="C28" s="17"/>
      <c r="D28" s="92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0" ht="51" hidden="1">
      <c r="A29" s="15"/>
      <c r="B29" s="41" t="s">
        <v>31</v>
      </c>
      <c r="C29" s="17"/>
      <c r="D29" s="92"/>
      <c r="E29" s="93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4.25">
      <c r="A30" s="15">
        <v>16</v>
      </c>
      <c r="B30" s="42" t="s">
        <v>68</v>
      </c>
      <c r="C30" s="17"/>
      <c r="D30" s="92"/>
      <c r="E30" s="93">
        <v>500000</v>
      </c>
      <c r="F30" s="94">
        <v>2500000</v>
      </c>
      <c r="G30" s="95">
        <v>2000000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54.75" customHeight="1" hidden="1">
      <c r="A31" s="15"/>
      <c r="B31" s="41" t="s">
        <v>30</v>
      </c>
      <c r="C31" s="17"/>
      <c r="D31" s="92"/>
      <c r="E31" s="93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54" customHeight="1">
      <c r="A32" s="15">
        <v>17</v>
      </c>
      <c r="B32" s="41" t="s">
        <v>69</v>
      </c>
      <c r="C32" s="17"/>
      <c r="D32" s="92"/>
      <c r="E32" s="93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4.25">
      <c r="A33" s="15">
        <v>18</v>
      </c>
      <c r="B33" s="38" t="s">
        <v>70</v>
      </c>
      <c r="C33" s="17"/>
      <c r="D33" s="92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14.25">
      <c r="A34" s="15">
        <v>19</v>
      </c>
      <c r="B34" s="38" t="s">
        <v>71</v>
      </c>
      <c r="C34" s="17"/>
      <c r="D34" s="92"/>
      <c r="E34" s="93">
        <v>920000</v>
      </c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s="1" customFormat="1" ht="14.25">
      <c r="A35" s="36">
        <v>20</v>
      </c>
      <c r="B35" s="64" t="s">
        <v>72</v>
      </c>
      <c r="C35" s="63"/>
      <c r="D35" s="96"/>
      <c r="E35" s="97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ht="15.75" thickBot="1">
      <c r="A36" s="18">
        <v>21</v>
      </c>
      <c r="B36" s="43" t="s">
        <v>35</v>
      </c>
      <c r="C36" s="19">
        <f>C37+C40+C47+C48+C51+C54</f>
        <v>702000</v>
      </c>
      <c r="D36" s="100">
        <f>D37</f>
        <v>688383</v>
      </c>
      <c r="E36" s="100">
        <f>E37</f>
        <v>1419000</v>
      </c>
      <c r="F36" s="100">
        <f>F37</f>
        <v>410001</v>
      </c>
      <c r="G36" s="101">
        <f>G37+G51</f>
        <v>631817</v>
      </c>
      <c r="H36" s="101">
        <f aca="true" t="shared" si="4" ref="H36:T36">H37+H40+H47+H48+H51+H54</f>
        <v>600000</v>
      </c>
      <c r="I36" s="101">
        <f t="shared" si="4"/>
        <v>600000</v>
      </c>
      <c r="J36" s="101">
        <f t="shared" si="4"/>
        <v>600000</v>
      </c>
      <c r="K36" s="101">
        <f t="shared" si="4"/>
        <v>600000</v>
      </c>
      <c r="L36" s="101">
        <f t="shared" si="4"/>
        <v>600000</v>
      </c>
      <c r="M36" s="101">
        <f t="shared" si="4"/>
        <v>600000</v>
      </c>
      <c r="N36" s="101">
        <f t="shared" si="4"/>
        <v>599999</v>
      </c>
      <c r="O36" s="101">
        <f t="shared" si="4"/>
        <v>500000</v>
      </c>
      <c r="P36" s="101">
        <f t="shared" si="4"/>
        <v>500000</v>
      </c>
      <c r="Q36" s="101">
        <f t="shared" si="4"/>
        <v>500000</v>
      </c>
      <c r="R36" s="101">
        <f t="shared" si="4"/>
        <v>500000</v>
      </c>
      <c r="S36" s="101">
        <f t="shared" si="4"/>
        <v>500000</v>
      </c>
      <c r="T36" s="101">
        <f t="shared" si="4"/>
        <v>500000</v>
      </c>
    </row>
    <row r="37" spans="1:20" ht="14.25">
      <c r="A37" s="15">
        <v>22</v>
      </c>
      <c r="B37" s="38" t="s">
        <v>73</v>
      </c>
      <c r="C37" s="17">
        <v>450000</v>
      </c>
      <c r="D37" s="92">
        <v>688383</v>
      </c>
      <c r="E37" s="93">
        <v>1419000</v>
      </c>
      <c r="F37" s="95">
        <v>410001</v>
      </c>
      <c r="G37" s="95">
        <v>381817</v>
      </c>
      <c r="H37" s="95">
        <v>350000</v>
      </c>
      <c r="I37" s="95">
        <v>350000</v>
      </c>
      <c r="J37" s="95">
        <v>350000</v>
      </c>
      <c r="K37" s="95">
        <v>350000</v>
      </c>
      <c r="L37" s="95">
        <v>350000</v>
      </c>
      <c r="M37" s="95">
        <v>350000</v>
      </c>
      <c r="N37" s="95">
        <v>349999</v>
      </c>
      <c r="O37" s="95"/>
      <c r="P37" s="95"/>
      <c r="Q37" s="95"/>
      <c r="R37" s="95"/>
      <c r="S37" s="95"/>
      <c r="T37" s="95"/>
    </row>
    <row r="38" spans="1:20" ht="51">
      <c r="A38" s="15">
        <v>23</v>
      </c>
      <c r="B38" s="41" t="s">
        <v>74</v>
      </c>
      <c r="C38" s="17"/>
      <c r="D38" s="92"/>
      <c r="E38" s="93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1:20" ht="63.75">
      <c r="A39" s="15">
        <v>24</v>
      </c>
      <c r="B39" s="41" t="s">
        <v>75</v>
      </c>
      <c r="C39" s="17"/>
      <c r="D39" s="92"/>
      <c r="E39" s="93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ht="14.25">
      <c r="A40" s="15">
        <v>25</v>
      </c>
      <c r="B40" s="38" t="s">
        <v>76</v>
      </c>
      <c r="C40" s="17">
        <v>252000</v>
      </c>
      <c r="D40" s="92" t="s">
        <v>77</v>
      </c>
      <c r="E40" s="93" t="s">
        <v>77</v>
      </c>
      <c r="F40" s="95" t="s">
        <v>77</v>
      </c>
      <c r="G40" s="95" t="s">
        <v>77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4.25" hidden="1">
      <c r="A41" s="35"/>
      <c r="B41" s="44"/>
      <c r="C41" s="3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20" ht="14.25" hidden="1">
      <c r="A42" s="35"/>
      <c r="B42" s="44"/>
      <c r="C42" s="3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 ht="14.25" hidden="1">
      <c r="A43" s="35"/>
      <c r="B43" s="44"/>
      <c r="C43" s="3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0" ht="14.25" hidden="1">
      <c r="A44" s="35"/>
      <c r="B44" s="44"/>
      <c r="C44" s="3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 ht="15" hidden="1" thickBot="1">
      <c r="A45" s="35"/>
      <c r="B45" s="44"/>
      <c r="C45" s="3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ht="64.5" hidden="1" thickTop="1">
      <c r="A46" s="15"/>
      <c r="B46" s="41" t="s">
        <v>34</v>
      </c>
      <c r="C46" s="17"/>
      <c r="D46" s="92"/>
      <c r="E46" s="93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4.25">
      <c r="A47" s="15">
        <v>26</v>
      </c>
      <c r="B47" s="38" t="s">
        <v>78</v>
      </c>
      <c r="C47" s="17"/>
      <c r="D47" s="92"/>
      <c r="E47" s="93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1:20" ht="14.25">
      <c r="A48" s="15">
        <v>27</v>
      </c>
      <c r="B48" s="38" t="s">
        <v>79</v>
      </c>
      <c r="C48" s="17"/>
      <c r="D48" s="92"/>
      <c r="E48" s="93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 ht="51">
      <c r="A49" s="15">
        <v>28</v>
      </c>
      <c r="B49" s="41" t="s">
        <v>80</v>
      </c>
      <c r="C49" s="17"/>
      <c r="D49" s="92"/>
      <c r="E49" s="93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ht="51" hidden="1">
      <c r="A50" s="15"/>
      <c r="B50" s="41" t="s">
        <v>81</v>
      </c>
      <c r="C50" s="17"/>
      <c r="D50" s="92"/>
      <c r="E50" s="93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ht="14.25">
      <c r="A51" s="15">
        <v>29</v>
      </c>
      <c r="B51" s="38" t="s">
        <v>82</v>
      </c>
      <c r="C51" s="38"/>
      <c r="D51" s="92"/>
      <c r="E51" s="93"/>
      <c r="F51" s="95"/>
      <c r="G51" s="95">
        <v>250000</v>
      </c>
      <c r="H51" s="95">
        <v>250000</v>
      </c>
      <c r="I51" s="95">
        <v>250000</v>
      </c>
      <c r="J51" s="95">
        <v>250000</v>
      </c>
      <c r="K51" s="95">
        <v>250000</v>
      </c>
      <c r="L51" s="95">
        <v>250000</v>
      </c>
      <c r="M51" s="95">
        <v>250000</v>
      </c>
      <c r="N51" s="95">
        <v>250000</v>
      </c>
      <c r="O51" s="95">
        <v>500000</v>
      </c>
      <c r="P51" s="95">
        <v>500000</v>
      </c>
      <c r="Q51" s="95">
        <v>500000</v>
      </c>
      <c r="R51" s="95">
        <v>500000</v>
      </c>
      <c r="S51" s="95">
        <v>500000</v>
      </c>
      <c r="T51" s="95">
        <v>500000</v>
      </c>
    </row>
    <row r="52" spans="1:20" ht="51">
      <c r="A52" s="22">
        <v>30</v>
      </c>
      <c r="B52" s="41" t="s">
        <v>83</v>
      </c>
      <c r="C52" s="23"/>
      <c r="D52" s="102"/>
      <c r="E52" s="103"/>
      <c r="F52" s="104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</row>
    <row r="53" spans="1:20" ht="51" hidden="1">
      <c r="A53" s="22"/>
      <c r="B53" s="41" t="s">
        <v>31</v>
      </c>
      <c r="C53" s="23"/>
      <c r="D53" s="102"/>
      <c r="E53" s="103"/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</row>
    <row r="54" spans="1:20" ht="15" thickBot="1">
      <c r="A54" s="22">
        <v>31</v>
      </c>
      <c r="B54" s="45" t="s">
        <v>84</v>
      </c>
      <c r="C54" s="23"/>
      <c r="D54" s="102"/>
      <c r="E54" s="103"/>
      <c r="F54" s="104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</row>
    <row r="55" spans="1:20" s="71" customFormat="1" ht="15.75" thickBot="1">
      <c r="A55" s="138">
        <v>32</v>
      </c>
      <c r="B55" s="139" t="s">
        <v>36</v>
      </c>
      <c r="C55" s="140"/>
      <c r="D55" s="106"/>
      <c r="E55" s="107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</row>
    <row r="56" spans="1:20" ht="15.75" thickBot="1" thickTop="1">
      <c r="A56" s="20">
        <v>1</v>
      </c>
      <c r="B56" s="20">
        <v>2</v>
      </c>
      <c r="C56" s="21">
        <v>3</v>
      </c>
      <c r="D56" s="109">
        <v>4</v>
      </c>
      <c r="E56" s="110">
        <v>5</v>
      </c>
      <c r="F56" s="111">
        <v>6</v>
      </c>
      <c r="G56" s="112">
        <v>7</v>
      </c>
      <c r="H56" s="112">
        <v>8</v>
      </c>
      <c r="I56" s="112">
        <v>9</v>
      </c>
      <c r="J56" s="112">
        <v>10</v>
      </c>
      <c r="K56" s="112">
        <v>11</v>
      </c>
      <c r="L56" s="112">
        <v>12</v>
      </c>
      <c r="M56" s="112">
        <v>13</v>
      </c>
      <c r="N56" s="112">
        <v>14</v>
      </c>
      <c r="O56" s="112">
        <v>15</v>
      </c>
      <c r="P56" s="112">
        <v>16</v>
      </c>
      <c r="Q56" s="112">
        <v>17</v>
      </c>
      <c r="R56" s="112">
        <v>18</v>
      </c>
      <c r="S56" s="112">
        <v>19</v>
      </c>
      <c r="T56" s="112">
        <v>20</v>
      </c>
    </row>
    <row r="57" spans="1:20" s="71" customFormat="1" ht="16.5" thickBot="1" thickTop="1">
      <c r="A57" s="138">
        <v>33</v>
      </c>
      <c r="B57" s="139" t="s">
        <v>37</v>
      </c>
      <c r="C57" s="115">
        <f aca="true" t="shared" si="5" ref="C57:T57">SUM(C58:C62)+C66</f>
        <v>2980903</v>
      </c>
      <c r="D57" s="113">
        <f t="shared" si="5"/>
        <v>4660817</v>
      </c>
      <c r="E57" s="114">
        <f t="shared" si="5"/>
        <v>3741817</v>
      </c>
      <c r="F57" s="115">
        <f t="shared" si="5"/>
        <v>5831816</v>
      </c>
      <c r="G57" s="115">
        <f t="shared" si="5"/>
        <v>7199999</v>
      </c>
      <c r="H57" s="115">
        <f t="shared" si="5"/>
        <v>6599999</v>
      </c>
      <c r="I57" s="115">
        <f t="shared" si="5"/>
        <v>5999999</v>
      </c>
      <c r="J57" s="115">
        <f t="shared" si="5"/>
        <v>5399999</v>
      </c>
      <c r="K57" s="115">
        <f t="shared" si="5"/>
        <v>4799999</v>
      </c>
      <c r="L57" s="115">
        <f t="shared" si="5"/>
        <v>4199999</v>
      </c>
      <c r="M57" s="115">
        <f t="shared" si="5"/>
        <v>3599999</v>
      </c>
      <c r="N57" s="115">
        <f t="shared" si="5"/>
        <v>3000000</v>
      </c>
      <c r="O57" s="115">
        <f t="shared" si="5"/>
        <v>2500000</v>
      </c>
      <c r="P57" s="115">
        <f t="shared" si="5"/>
        <v>2000000</v>
      </c>
      <c r="Q57" s="115">
        <f t="shared" si="5"/>
        <v>1500000</v>
      </c>
      <c r="R57" s="115">
        <f t="shared" si="5"/>
        <v>1000000</v>
      </c>
      <c r="S57" s="115">
        <f t="shared" si="5"/>
        <v>500000</v>
      </c>
      <c r="T57" s="115">
        <f t="shared" si="5"/>
        <v>0</v>
      </c>
    </row>
    <row r="58" spans="1:20" ht="14.25">
      <c r="A58" s="15">
        <v>34</v>
      </c>
      <c r="B58" s="38" t="s">
        <v>38</v>
      </c>
      <c r="C58" s="17"/>
      <c r="D58" s="92"/>
      <c r="E58" s="93">
        <v>500000</v>
      </c>
      <c r="F58" s="94">
        <v>3000000</v>
      </c>
      <c r="G58" s="95">
        <v>4750000</v>
      </c>
      <c r="H58" s="95">
        <v>4500000</v>
      </c>
      <c r="I58" s="95">
        <v>4250000</v>
      </c>
      <c r="J58" s="95">
        <v>4000000</v>
      </c>
      <c r="K58" s="95">
        <v>3750000</v>
      </c>
      <c r="L58" s="95">
        <v>3500000</v>
      </c>
      <c r="M58" s="95">
        <v>3250000</v>
      </c>
      <c r="N58" s="95">
        <v>3000000</v>
      </c>
      <c r="O58" s="95">
        <v>2500000</v>
      </c>
      <c r="P58" s="95">
        <v>2000000</v>
      </c>
      <c r="Q58" s="95">
        <v>1500000</v>
      </c>
      <c r="R58" s="95">
        <v>1000000</v>
      </c>
      <c r="S58" s="95">
        <v>500000</v>
      </c>
      <c r="T58" s="95">
        <v>0</v>
      </c>
    </row>
    <row r="59" spans="1:20" ht="14.25">
      <c r="A59" s="15">
        <v>35</v>
      </c>
      <c r="B59" s="38" t="s">
        <v>39</v>
      </c>
      <c r="C59" s="17">
        <v>1400000</v>
      </c>
      <c r="D59" s="92">
        <v>4420000</v>
      </c>
      <c r="E59" s="93">
        <v>3150000</v>
      </c>
      <c r="F59" s="94">
        <v>2799999</v>
      </c>
      <c r="G59" s="95">
        <v>2449999</v>
      </c>
      <c r="H59" s="95">
        <v>2099999</v>
      </c>
      <c r="I59" s="95">
        <v>1749999</v>
      </c>
      <c r="J59" s="95">
        <v>1399999</v>
      </c>
      <c r="K59" s="95">
        <v>1049999</v>
      </c>
      <c r="L59" s="95">
        <v>699999</v>
      </c>
      <c r="M59" s="95">
        <v>349999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</row>
    <row r="60" spans="1:20" ht="14.25">
      <c r="A60" s="15">
        <v>36</v>
      </c>
      <c r="B60" s="46" t="s">
        <v>40</v>
      </c>
      <c r="C60" s="17">
        <v>449200</v>
      </c>
      <c r="D60" s="92">
        <v>240817</v>
      </c>
      <c r="E60" s="93">
        <v>91817</v>
      </c>
      <c r="F60" s="94">
        <v>31817</v>
      </c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ht="14.25">
      <c r="A61" s="15">
        <v>37</v>
      </c>
      <c r="B61" s="46" t="s">
        <v>88</v>
      </c>
      <c r="C61" s="17"/>
      <c r="D61" s="92"/>
      <c r="E61" s="93"/>
      <c r="F61" s="94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1:20" ht="14.25">
      <c r="A62" s="15">
        <v>38</v>
      </c>
      <c r="B62" s="46" t="s">
        <v>41</v>
      </c>
      <c r="C62" s="24">
        <f>SUM(C63:C65)</f>
        <v>1131703</v>
      </c>
      <c r="D62" s="116"/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</row>
    <row r="63" spans="1:20" ht="14.25">
      <c r="A63" s="15">
        <v>39</v>
      </c>
      <c r="B63" s="47" t="s">
        <v>42</v>
      </c>
      <c r="C63" s="24"/>
      <c r="D63" s="116"/>
      <c r="E63" s="117"/>
      <c r="F63" s="118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1:20" ht="25.5" hidden="1">
      <c r="A64" s="15">
        <v>39</v>
      </c>
      <c r="B64" s="47" t="s">
        <v>43</v>
      </c>
      <c r="C64" s="24"/>
      <c r="D64" s="116"/>
      <c r="E64" s="117"/>
      <c r="F64" s="118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</row>
    <row r="65" spans="1:20" ht="29.25" customHeight="1">
      <c r="A65" s="15">
        <v>40</v>
      </c>
      <c r="B65" s="48" t="s">
        <v>85</v>
      </c>
      <c r="C65" s="24">
        <v>1131703</v>
      </c>
      <c r="D65" s="116"/>
      <c r="E65" s="117"/>
      <c r="F65" s="118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ht="38.25">
      <c r="A66" s="146">
        <v>41</v>
      </c>
      <c r="B66" s="49" t="s">
        <v>89</v>
      </c>
      <c r="C66" s="24"/>
      <c r="D66" s="116"/>
      <c r="E66" s="117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1:20" ht="14.25">
      <c r="A67" s="147"/>
      <c r="B67" s="50" t="s">
        <v>44</v>
      </c>
      <c r="C67" s="24"/>
      <c r="D67" s="116"/>
      <c r="E67" s="117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</row>
    <row r="68" spans="1:20" ht="14.25">
      <c r="A68" s="147"/>
      <c r="B68" s="50" t="s">
        <v>45</v>
      </c>
      <c r="C68" s="24"/>
      <c r="D68" s="116"/>
      <c r="E68" s="117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</row>
    <row r="69" spans="1:20" ht="14.25">
      <c r="A69" s="147"/>
      <c r="B69" s="50" t="s">
        <v>46</v>
      </c>
      <c r="C69" s="25"/>
      <c r="D69" s="120"/>
      <c r="E69" s="117"/>
      <c r="F69" s="121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</row>
    <row r="70" spans="1:20" ht="15" thickBot="1">
      <c r="A70" s="147"/>
      <c r="B70" s="50" t="s">
        <v>47</v>
      </c>
      <c r="C70" s="25"/>
      <c r="D70" s="120"/>
      <c r="E70" s="122"/>
      <c r="F70" s="121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</row>
    <row r="71" spans="1:20" s="71" customFormat="1" ht="30.75" thickBot="1">
      <c r="A71" s="141">
        <v>42</v>
      </c>
      <c r="B71" s="142" t="s">
        <v>92</v>
      </c>
      <c r="C71" s="126">
        <f aca="true" t="shared" si="6" ref="C71:T71">C57/C9</f>
        <v>0.2684179081361367</v>
      </c>
      <c r="D71" s="124">
        <f t="shared" si="6"/>
        <v>0.39944877161894604</v>
      </c>
      <c r="E71" s="125">
        <f t="shared" si="6"/>
        <v>0.2912622500369739</v>
      </c>
      <c r="F71" s="126">
        <f t="shared" si="6"/>
        <v>0.34808148348032064</v>
      </c>
      <c r="G71" s="126">
        <f t="shared" si="6"/>
        <v>0.5529953149001536</v>
      </c>
      <c r="H71" s="126">
        <f t="shared" si="6"/>
        <v>0.4969729074425469</v>
      </c>
      <c r="I71" s="126">
        <f t="shared" si="6"/>
        <v>0.4429351099955707</v>
      </c>
      <c r="J71" s="126">
        <f t="shared" si="6"/>
        <v>0.3908256555377834</v>
      </c>
      <c r="K71" s="126">
        <f t="shared" si="6"/>
        <v>0.3406670688431512</v>
      </c>
      <c r="L71" s="126">
        <f t="shared" si="6"/>
        <v>0.29227550452331247</v>
      </c>
      <c r="M71" s="126">
        <f t="shared" si="6"/>
        <v>0.24827579310344827</v>
      </c>
      <c r="N71" s="126">
        <f t="shared" si="6"/>
        <v>0.2028397565922921</v>
      </c>
      <c r="O71" s="126">
        <f t="shared" si="6"/>
        <v>0.16666666666666666</v>
      </c>
      <c r="P71" s="126">
        <f t="shared" si="6"/>
        <v>0.13071895424836602</v>
      </c>
      <c r="Q71" s="126">
        <f t="shared" si="6"/>
        <v>0.09615384615384616</v>
      </c>
      <c r="R71" s="126">
        <f t="shared" si="6"/>
        <v>0.06289308176100629</v>
      </c>
      <c r="S71" s="126">
        <f t="shared" si="6"/>
        <v>0.030864197530864196</v>
      </c>
      <c r="T71" s="126">
        <f t="shared" si="6"/>
        <v>0</v>
      </c>
    </row>
    <row r="72" spans="1:20" ht="26.25" thickBot="1">
      <c r="A72" s="27">
        <v>43</v>
      </c>
      <c r="B72" s="51" t="s">
        <v>91</v>
      </c>
      <c r="C72" s="28"/>
      <c r="D72" s="127"/>
      <c r="E72" s="128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s="71" customFormat="1" ht="30.75" thickBot="1">
      <c r="A73" s="143">
        <v>44</v>
      </c>
      <c r="B73" s="144" t="s">
        <v>48</v>
      </c>
      <c r="C73" s="101">
        <f aca="true" t="shared" si="7" ref="C73:T73">SUM(C74:C78)</f>
        <v>1130640</v>
      </c>
      <c r="D73" s="100">
        <f t="shared" si="7"/>
        <v>898400</v>
      </c>
      <c r="E73" s="130">
        <f t="shared" si="7"/>
        <v>1785300</v>
      </c>
      <c r="F73" s="101">
        <f t="shared" si="7"/>
        <v>839701</v>
      </c>
      <c r="G73" s="101">
        <f t="shared" si="7"/>
        <v>1091800</v>
      </c>
      <c r="H73" s="101">
        <f t="shared" si="7"/>
        <v>1097100</v>
      </c>
      <c r="I73" s="101">
        <f t="shared" si="7"/>
        <v>1048100</v>
      </c>
      <c r="J73" s="101">
        <f t="shared" si="7"/>
        <v>1016800</v>
      </c>
      <c r="K73" s="101">
        <f t="shared" si="7"/>
        <v>985950</v>
      </c>
      <c r="L73" s="101">
        <f t="shared" si="7"/>
        <v>956900</v>
      </c>
      <c r="M73" s="101">
        <f t="shared" si="7"/>
        <v>899147</v>
      </c>
      <c r="N73" s="101">
        <f t="shared" si="7"/>
        <v>764900</v>
      </c>
      <c r="O73" s="101">
        <f t="shared" si="7"/>
        <v>640000</v>
      </c>
      <c r="P73" s="101">
        <f t="shared" si="7"/>
        <v>615500</v>
      </c>
      <c r="Q73" s="101">
        <f t="shared" si="7"/>
        <v>591000</v>
      </c>
      <c r="R73" s="101">
        <f t="shared" si="7"/>
        <v>567000</v>
      </c>
      <c r="S73" s="101">
        <f t="shared" si="7"/>
        <v>542500</v>
      </c>
      <c r="T73" s="101">
        <f t="shared" si="7"/>
        <v>518200</v>
      </c>
    </row>
    <row r="74" spans="1:20" ht="14.25">
      <c r="A74" s="15">
        <v>45</v>
      </c>
      <c r="B74" s="46" t="s">
        <v>49</v>
      </c>
      <c r="C74" s="29">
        <v>516591</v>
      </c>
      <c r="D74" s="131">
        <v>569600</v>
      </c>
      <c r="E74" s="132">
        <v>1446000</v>
      </c>
      <c r="F74" s="133">
        <v>510000</v>
      </c>
      <c r="G74" s="133">
        <v>490000</v>
      </c>
      <c r="H74" s="133">
        <v>470000</v>
      </c>
      <c r="I74" s="133">
        <v>453000</v>
      </c>
      <c r="J74" s="133">
        <v>434000</v>
      </c>
      <c r="K74" s="133">
        <v>415000</v>
      </c>
      <c r="L74" s="133">
        <v>398000</v>
      </c>
      <c r="M74" s="133">
        <v>379000</v>
      </c>
      <c r="N74" s="133">
        <v>360000</v>
      </c>
      <c r="O74" s="133"/>
      <c r="P74" s="133"/>
      <c r="Q74" s="133"/>
      <c r="R74" s="133"/>
      <c r="S74" s="133"/>
      <c r="T74" s="133"/>
    </row>
    <row r="75" spans="1:20" ht="14.25">
      <c r="A75" s="15">
        <v>46</v>
      </c>
      <c r="B75" s="46" t="s">
        <v>50</v>
      </c>
      <c r="C75" s="29">
        <v>264049</v>
      </c>
      <c r="D75" s="131">
        <v>178800</v>
      </c>
      <c r="E75" s="132">
        <v>153000</v>
      </c>
      <c r="F75" s="133">
        <v>64001</v>
      </c>
      <c r="G75" s="133">
        <v>34000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</row>
    <row r="76" spans="1:20" ht="25.5">
      <c r="A76" s="15">
        <v>47</v>
      </c>
      <c r="B76" s="52" t="s">
        <v>51</v>
      </c>
      <c r="C76" s="29">
        <v>350000</v>
      </c>
      <c r="D76" s="131">
        <v>150000</v>
      </c>
      <c r="E76" s="132">
        <v>150000</v>
      </c>
      <c r="F76" s="133">
        <v>150000</v>
      </c>
      <c r="G76" s="133">
        <v>150000</v>
      </c>
      <c r="H76" s="133">
        <v>150000</v>
      </c>
      <c r="I76" s="133">
        <v>130000</v>
      </c>
      <c r="J76" s="133">
        <v>130000</v>
      </c>
      <c r="K76" s="133">
        <v>130000</v>
      </c>
      <c r="L76" s="133">
        <v>130000</v>
      </c>
      <c r="M76" s="133">
        <v>103447</v>
      </c>
      <c r="N76" s="133"/>
      <c r="O76" s="133"/>
      <c r="P76" s="133"/>
      <c r="Q76" s="133"/>
      <c r="R76" s="133"/>
      <c r="S76" s="133"/>
      <c r="T76" s="133"/>
    </row>
    <row r="77" spans="1:20" ht="25.5">
      <c r="A77" s="15">
        <v>48</v>
      </c>
      <c r="B77" s="49" t="s">
        <v>52</v>
      </c>
      <c r="C77" s="26"/>
      <c r="D77" s="134"/>
      <c r="E77" s="122">
        <v>36300</v>
      </c>
      <c r="F77" s="123">
        <v>115700</v>
      </c>
      <c r="G77" s="123">
        <v>417800</v>
      </c>
      <c r="H77" s="123">
        <v>477100</v>
      </c>
      <c r="I77" s="123">
        <v>465100</v>
      </c>
      <c r="J77" s="123">
        <v>452800</v>
      </c>
      <c r="K77" s="123">
        <v>440950</v>
      </c>
      <c r="L77" s="123">
        <v>428900</v>
      </c>
      <c r="M77" s="123">
        <v>416700</v>
      </c>
      <c r="N77" s="123">
        <v>404900</v>
      </c>
      <c r="O77" s="123">
        <v>640000</v>
      </c>
      <c r="P77" s="123">
        <v>615500</v>
      </c>
      <c r="Q77" s="123">
        <v>591000</v>
      </c>
      <c r="R77" s="123">
        <v>567000</v>
      </c>
      <c r="S77" s="123">
        <v>542500</v>
      </c>
      <c r="T77" s="123">
        <v>518200</v>
      </c>
    </row>
    <row r="78" spans="1:20" ht="51">
      <c r="A78" s="148">
        <v>49</v>
      </c>
      <c r="B78" s="53" t="s">
        <v>90</v>
      </c>
      <c r="C78" s="29"/>
      <c r="D78" s="131"/>
      <c r="E78" s="132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</row>
    <row r="79" spans="1:20" ht="14.25">
      <c r="A79" s="148"/>
      <c r="B79" s="47" t="s">
        <v>53</v>
      </c>
      <c r="C79" s="29"/>
      <c r="D79" s="131"/>
      <c r="E79" s="132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</row>
    <row r="80" spans="1:20" ht="14.25">
      <c r="A80" s="148"/>
      <c r="B80" s="47" t="s">
        <v>54</v>
      </c>
      <c r="C80" s="29"/>
      <c r="D80" s="131"/>
      <c r="E80" s="132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</row>
    <row r="81" spans="1:20" ht="14.25">
      <c r="A81" s="146"/>
      <c r="B81" s="54" t="s">
        <v>55</v>
      </c>
      <c r="C81" s="26"/>
      <c r="D81" s="134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</row>
    <row r="82" spans="1:20" ht="15" thickBot="1">
      <c r="A82" s="146"/>
      <c r="B82" s="54" t="s">
        <v>56</v>
      </c>
      <c r="C82" s="26"/>
      <c r="D82" s="134"/>
      <c r="E82" s="122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</row>
    <row r="83" spans="1:20" s="71" customFormat="1" ht="30.75" thickBot="1">
      <c r="A83" s="141">
        <v>50</v>
      </c>
      <c r="B83" s="142" t="s">
        <v>93</v>
      </c>
      <c r="C83" s="137">
        <f aca="true" t="shared" si="8" ref="C83:T83">C73/C9</f>
        <v>0.10180942608835028</v>
      </c>
      <c r="D83" s="135">
        <f t="shared" si="8"/>
        <v>0.07699610957101752</v>
      </c>
      <c r="E83" s="136">
        <f t="shared" si="8"/>
        <v>0.13896737734395068</v>
      </c>
      <c r="F83" s="137">
        <f t="shared" si="8"/>
        <v>0.05011892860815717</v>
      </c>
      <c r="G83" s="137">
        <f t="shared" si="8"/>
        <v>0.08385560675883257</v>
      </c>
      <c r="H83" s="137">
        <f t="shared" si="8"/>
        <v>0.08261046354025481</v>
      </c>
      <c r="I83" s="137">
        <f t="shared" si="8"/>
        <v>0.07737339435995866</v>
      </c>
      <c r="J83" s="137">
        <f t="shared" si="8"/>
        <v>0.07359103706330652</v>
      </c>
      <c r="K83" s="137">
        <f t="shared" si="8"/>
        <v>0.06997515968772179</v>
      </c>
      <c r="L83" s="137">
        <f t="shared" si="8"/>
        <v>0.0665901183020181</v>
      </c>
      <c r="M83" s="137">
        <f t="shared" si="8"/>
        <v>0.062010137931034486</v>
      </c>
      <c r="N83" s="137">
        <f t="shared" si="8"/>
        <v>0.05171737660581474</v>
      </c>
      <c r="O83" s="137">
        <f t="shared" si="8"/>
        <v>0.042666666666666665</v>
      </c>
      <c r="P83" s="137">
        <f t="shared" si="8"/>
        <v>0.04022875816993464</v>
      </c>
      <c r="Q83" s="137">
        <f t="shared" si="8"/>
        <v>0.037884615384615385</v>
      </c>
      <c r="R83" s="137">
        <f t="shared" si="8"/>
        <v>0.035660377358490564</v>
      </c>
      <c r="S83" s="137">
        <f t="shared" si="8"/>
        <v>0.03348765432098765</v>
      </c>
      <c r="T83" s="137">
        <f t="shared" si="8"/>
        <v>0.031406060606060604</v>
      </c>
    </row>
    <row r="84" spans="1:20" s="71" customFormat="1" ht="30.75" thickBot="1">
      <c r="A84" s="141">
        <v>51</v>
      </c>
      <c r="B84" s="142" t="s">
        <v>94</v>
      </c>
      <c r="C84" s="137"/>
      <c r="D84" s="135">
        <f>D73/D9</f>
        <v>0.07699610957101752</v>
      </c>
      <c r="E84" s="135">
        <f aca="true" t="shared" si="9" ref="E84:T84">E73/E9</f>
        <v>0.13896737734395068</v>
      </c>
      <c r="F84" s="135">
        <f t="shared" si="9"/>
        <v>0.05011892860815717</v>
      </c>
      <c r="G84" s="135">
        <f t="shared" si="9"/>
        <v>0.08385560675883257</v>
      </c>
      <c r="H84" s="135">
        <f t="shared" si="9"/>
        <v>0.08261046354025481</v>
      </c>
      <c r="I84" s="135">
        <f t="shared" si="9"/>
        <v>0.07737339435995866</v>
      </c>
      <c r="J84" s="135">
        <f t="shared" si="9"/>
        <v>0.07359103706330652</v>
      </c>
      <c r="K84" s="135">
        <f t="shared" si="9"/>
        <v>0.06997515968772179</v>
      </c>
      <c r="L84" s="135">
        <f t="shared" si="9"/>
        <v>0.0665901183020181</v>
      </c>
      <c r="M84" s="135">
        <f t="shared" si="9"/>
        <v>0.062010137931034486</v>
      </c>
      <c r="N84" s="135">
        <f t="shared" si="9"/>
        <v>0.05171737660581474</v>
      </c>
      <c r="O84" s="135">
        <f t="shared" si="9"/>
        <v>0.042666666666666665</v>
      </c>
      <c r="P84" s="135">
        <f t="shared" si="9"/>
        <v>0.04022875816993464</v>
      </c>
      <c r="Q84" s="135">
        <f t="shared" si="9"/>
        <v>0.037884615384615385</v>
      </c>
      <c r="R84" s="135">
        <f t="shared" si="9"/>
        <v>0.035660377358490564</v>
      </c>
      <c r="S84" s="135">
        <f t="shared" si="9"/>
        <v>0.03348765432098765</v>
      </c>
      <c r="T84" s="135">
        <f t="shared" si="9"/>
        <v>0.031406060606060604</v>
      </c>
    </row>
    <row r="85" spans="1:14" ht="14.25">
      <c r="A85" s="30"/>
      <c r="B85" s="31" t="s">
        <v>77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4.25">
      <c r="A86" s="30"/>
      <c r="B86" s="31" t="s">
        <v>86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4.25">
      <c r="A87" s="30"/>
      <c r="B87" s="31" t="s">
        <v>87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4.25">
      <c r="A88" s="30"/>
      <c r="B88" s="31" t="s">
        <v>77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4.25">
      <c r="A89" s="30"/>
      <c r="B89" s="31" t="s">
        <v>77</v>
      </c>
      <c r="C89" s="149"/>
      <c r="D89" s="149"/>
      <c r="E89" s="149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4.25">
      <c r="A90" s="30"/>
      <c r="B90" s="32"/>
      <c r="C90" s="32"/>
      <c r="D90" s="33"/>
      <c r="E90" s="34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30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30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30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75">
      <c r="A94" s="30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75">
      <c r="A95" s="30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75">
      <c r="A96" s="30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30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30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30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30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30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30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30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>
      <c r="A104" s="30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30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30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30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</sheetData>
  <sheetProtection/>
  <mergeCells count="10">
    <mergeCell ref="A1:T1"/>
    <mergeCell ref="A2:T2"/>
    <mergeCell ref="A66:A70"/>
    <mergeCell ref="A78:A82"/>
    <mergeCell ref="C89:E89"/>
    <mergeCell ref="A3:T3"/>
    <mergeCell ref="A6:A7"/>
    <mergeCell ref="B6:B7"/>
    <mergeCell ref="C6:D6"/>
    <mergeCell ref="E6:T6"/>
  </mergeCells>
  <printOptions/>
  <pageMargins left="0.4724409448818898" right="0.7874015748031497" top="0.984251968503937" bottom="0.7874015748031497" header="0.5118110236220472" footer="0.5118110236220472"/>
  <pageSetup fitToHeight="0" fitToWidth="1" horizontalDpi="600" verticalDpi="600" orientation="landscape" paperSize="9" scale="50" r:id="rId1"/>
  <headerFooter alignWithMargins="0">
    <oddFooter>&amp;C
&amp;11Strona 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</dc:creator>
  <cp:keywords/>
  <dc:description/>
  <cp:lastModifiedBy>Ireneusz Wilk</cp:lastModifiedBy>
  <cp:lastPrinted>2007-12-28T09:31:48Z</cp:lastPrinted>
  <dcterms:created xsi:type="dcterms:W3CDTF">2007-07-17T08:31:53Z</dcterms:created>
  <dcterms:modified xsi:type="dcterms:W3CDTF">2007-12-28T09:32:48Z</dcterms:modified>
  <cp:category/>
  <cp:version/>
  <cp:contentType/>
  <cp:contentStatus/>
</cp:coreProperties>
</file>