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<sst xmlns="http://schemas.openxmlformats.org/spreadsheetml/2006/main" count="742" uniqueCount="443">
  <si>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</si>
  <si>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</si>
  <si>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</si>
  <si>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</si>
  <si>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</si>
  <si>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</si>
  <si>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</si>
  <si>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</si>
  <si>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</si>
  <si>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</si>
  <si>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</si>
  <si>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</si>
  <si>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</si>
  <si>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</si>
  <si>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</si>
  <si>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</si>
  <si>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</si>
  <si>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</si>
  <si>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</si>
  <si>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</si>
  <si>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</si>
  <si>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</si>
  <si>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</si>
  <si>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</si>
  <si>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</si>
  <si>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</si>
  <si>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</si>
  <si>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</si>
  <si>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</si>
  <si>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</si>
  <si>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</si>
  <si>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</si>
  <si>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</si>
  <si>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</si>
  <si>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</si>
  <si>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</si>
  <si>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</si>
  <si>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</si>
  <si>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</si>
  <si>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</si>
  <si>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</si>
  <si>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</si>
  <si>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</si>
  <si>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</si>
  <si>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</si>
  <si>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</si>
  <si>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</si>
  <si>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</si>
  <si>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</si>
  <si>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</si>
  <si>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</si>
  <si>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</si>
  <si>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</si>
  <si>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</si>
  <si>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</si>
  <si>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</si>
  <si>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</si>
  <si>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</si>
  <si>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</si>
  <si>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</si>
  <si>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</si>
  <si>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</si>
  <si>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</si>
  <si>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</si>
  <si>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</si>
  <si>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</si>
  <si>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</si>
  <si>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</si>
  <si>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</si>
  <si>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</si>
  <si>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</si>
  <si>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</si>
  <si>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</si>
  <si>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</si>
  <si>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</si>
  <si>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</si>
  <si>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</si>
  <si>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</si>
  <si>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</si>
  <si>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</si>
  <si>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</si>
  <si>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z tego:</t>
  </si>
  <si>
    <t>Dotacje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</si>
  <si>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</si>
  <si>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</si>
  <si>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</si>
  <si>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</si>
  <si>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</si>
  <si>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</si>
  <si>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</si>
  <si>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</si>
  <si>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</si>
  <si>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</si>
  <si>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</si>
  <si>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</si>
  <si>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</si>
  <si>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</si>
  <si>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</si>
  <si>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</si>
  <si>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</si>
  <si>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</si>
  <si>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</si>
  <si>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</si>
  <si>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</si>
  <si>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</si>
  <si>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</si>
  <si>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</si>
  <si>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</si>
  <si>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</si>
  <si>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</si>
  <si>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</si>
  <si>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</si>
  <si>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</si>
  <si>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</si>
  <si>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</si>
  <si>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</si>
  <si>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</si>
  <si>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</si>
  <si>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</si>
  <si>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</si>
  <si>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</si>
  <si>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środki pochodzące
 z innych  źródeł*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</si>
  <si>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</si>
  <si>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</si>
  <si>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Plan
na 2007 r.
(5+9)</t>
  </si>
  <si>
    <t>Rolnictwo i łowiectwo</t>
  </si>
  <si>
    <t>Pozostała działalność</t>
  </si>
  <si>
    <t>Transport i łączność</t>
  </si>
  <si>
    <t>Drogi publiczne powiatowe</t>
  </si>
  <si>
    <t>Drogi publiczne gminne</t>
  </si>
  <si>
    <t>010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</si>
  <si>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</si>
  <si>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</si>
  <si>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</si>
  <si>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</si>
  <si>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</si>
  <si>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</si>
  <si>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</si>
  <si>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</si>
  <si>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</si>
  <si>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</si>
  <si>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</si>
  <si>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</si>
  <si>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</si>
  <si>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</si>
  <si>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</si>
  <si>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</si>
  <si>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</si>
  <si>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</si>
  <si>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</si>
  <si>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</si>
  <si>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</si>
  <si>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</si>
  <si>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</si>
  <si>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Urzedy gmin</t>
  </si>
  <si>
    <t>75075</t>
  </si>
  <si>
    <t>Promocja jst</t>
  </si>
  <si>
    <t>75095</t>
  </si>
  <si>
    <t>751</t>
  </si>
  <si>
    <t>75101</t>
  </si>
  <si>
    <t>754</t>
  </si>
  <si>
    <t>Bezpieczeństwo publiczne i ochrona przeciw pożarowa</t>
  </si>
  <si>
    <t>75405</t>
  </si>
  <si>
    <t>Komendy powiatowe Policji</t>
  </si>
  <si>
    <t>75411</t>
  </si>
  <si>
    <t>Komendy powiatowe Państwowej Straży Pożarnej</t>
  </si>
  <si>
    <t>75412</t>
  </si>
  <si>
    <t>Ochotnicze straże pożarne</t>
  </si>
  <si>
    <t>756</t>
  </si>
  <si>
    <t>75647</t>
  </si>
  <si>
    <t>757</t>
  </si>
  <si>
    <t>Obsługa długu publicznego</t>
  </si>
  <si>
    <t>75702</t>
  </si>
  <si>
    <t>w zł</t>
  </si>
  <si>
    <t>Wykonanie</t>
  </si>
  <si>
    <t>Przewidywane wykonanie</t>
  </si>
  <si>
    <t>2005 r.</t>
  </si>
  <si>
    <t>2006 r.</t>
  </si>
  <si>
    <t>2007 r.</t>
  </si>
  <si>
    <t>2010 r.</t>
  </si>
  <si>
    <t>2011 r.</t>
  </si>
  <si>
    <t>2012 r.</t>
  </si>
  <si>
    <t>2013 r.</t>
  </si>
  <si>
    <t>2014 r.</t>
  </si>
  <si>
    <t>2015 r.</t>
  </si>
  <si>
    <t>2016 r.</t>
  </si>
  <si>
    <t>A. Dochody:</t>
  </si>
  <si>
    <t>B. Wydatki:</t>
  </si>
  <si>
    <t>C. NADWYŻKA/DEFICYT (A-B)</t>
  </si>
  <si>
    <t>D. FINANSOWANIE (D1 - D2)</t>
  </si>
  <si>
    <t>D1. Przychody ogółem: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</si>
  <si>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</si>
  <si>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</si>
  <si>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</si>
  <si>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</si>
  <si>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</si>
  <si>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</si>
  <si>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</si>
  <si>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</si>
  <si>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</si>
  <si>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</si>
  <si>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</si>
  <si>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r>
      <t xml:space="preserve"> 8) inne źródła… </t>
    </r>
    <r>
      <rPr>
        <i/>
        <sz val="10"/>
        <rFont val="Arial"/>
        <family val="2"/>
      </rPr>
      <t>(subwencja oświatowa na 2005 r.)</t>
    </r>
  </si>
  <si>
    <t>D2. Rozchody ogółem: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</si>
  <si>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</si>
  <si>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</si>
  <si>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</si>
  <si>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</si>
  <si>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</si>
  <si>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</si>
  <si>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</si>
  <si>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</si>
  <si>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</si>
  <si>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</si>
  <si>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</si>
  <si>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</si>
  <si>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,</t>
    </r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</si>
  <si>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</si>
  <si>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</si>
  <si>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</si>
  <si>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</si>
  <si>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r>
      <t xml:space="preserve"> 6) zobowiązania związane z przyrzeczonymi 
      środkami z funduszy strukturalnych oraz 
      Funduszu Spójności Unii Europejskiej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:    </t>
    </r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</si>
  <si>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</si>
  <si>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</si>
  <si>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</si>
  <si>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</si>
  <si>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r>
      <t>G. Wska</t>
    </r>
    <r>
      <rPr>
        <b/>
        <sz val="10"/>
        <color indexed="8"/>
        <rFont val="Arial"/>
        <family val="2"/>
      </rPr>
      <t xml:space="preserve">źnik łącznego długu do dochodu 
     (poz.24 / poz.1) % </t>
    </r>
  </si>
  <si>
    <r>
      <t>G1. Wska</t>
    </r>
    <r>
      <rPr>
        <b/>
        <sz val="10"/>
        <color indexed="8"/>
        <rFont val="Arial"/>
        <family val="2"/>
      </rPr>
      <t xml:space="preserve">źnik długu do dochodu </t>
    </r>
    <r>
      <rPr>
        <i/>
        <sz val="10"/>
        <color indexed="8"/>
        <rFont val="Arial"/>
        <family val="2"/>
      </rPr>
      <t xml:space="preserve">
    </t>
    </r>
    <r>
      <rPr>
        <b/>
        <sz val="10"/>
        <color indexed="8"/>
        <rFont val="Arial"/>
        <family val="2"/>
      </rPr>
      <t xml:space="preserve">((poz.24 (-) poz. 33) / poz.1) % </t>
    </r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</si>
  <si>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</si>
  <si>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</si>
  <si>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</si>
  <si>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</si>
  <si>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</si>
  <si>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r>
      <t xml:space="preserve"> 5) spłaty zobowiązań związanych z przyrzeczonymi 
     środkami z funduszy  strukturalnych oraz 
      Funduszu Spójności Unii Europejskiej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:</t>
    </r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</si>
  <si>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</si>
  <si>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</si>
  <si>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</si>
  <si>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</si>
  <si>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 xml:space="preserve">I. Wskaźnik rocznej spłaty łącznego zadłużenia  
    do dochodu  (poz.36 / poz.1) % </t>
  </si>
  <si>
    <t xml:space="preserve">I1. Wskaźnik rocznej spłaty zadłużenia do dochodu 
    ((poz.36 (-) poz. 41) / poz.1) % </t>
  </si>
  <si>
    <r>
      <t xml:space="preserve">1) </t>
    </r>
    <r>
      <rPr>
        <sz val="10"/>
        <rFont val="Arial"/>
        <family val="2"/>
      </rPr>
      <t xml:space="preserve"> -  odpowiednie skreślić </t>
    </r>
  </si>
  <si>
    <r>
      <t xml:space="preserve">2) </t>
    </r>
    <r>
      <rPr>
        <sz val="10"/>
        <rFont val="Arial"/>
        <family val="2"/>
      </rPr>
      <t xml:space="preserve"> -  depozyty przyjęte do budżetu </t>
    </r>
  </si>
  <si>
    <r>
      <t>3)</t>
    </r>
    <r>
      <rPr>
        <sz val="10"/>
        <rFont val="Arial"/>
        <family val="2"/>
      </rPr>
      <t xml:space="preserve">  - podać dane na poszczególne lata objęte spłatą całego zadłużenia</t>
    </r>
  </si>
  <si>
    <r>
      <t>4)</t>
    </r>
    <r>
      <rPr>
        <sz val="10"/>
        <rFont val="Arial"/>
        <family val="2"/>
      </rPr>
      <t xml:space="preserve">  - podać zobowiązania w wysokości środków przyrzeczonych</t>
    </r>
  </si>
  <si>
    <r>
      <t>5)</t>
    </r>
    <r>
      <rPr>
        <sz val="10"/>
        <rFont val="Arial"/>
        <family val="2"/>
      </rPr>
      <t xml:space="preserve">  - podać kwoty w wysokości dotyczącej środków przyrzeczonych</t>
    </r>
  </si>
  <si>
    <t>Prognoza łącznej kwoty długu publicznego</t>
  </si>
  <si>
    <t>Gminy Golczewo</t>
  </si>
  <si>
    <t>020</t>
  </si>
  <si>
    <t>Leśnictwo</t>
  </si>
  <si>
    <t>02095</t>
  </si>
  <si>
    <t>0750</t>
  </si>
  <si>
    <t>Dochody z najmu i dzierżawy składników majątkowych Skarbu Państwa, jst lub innych jednostek zaliczanych do sektora finansów publicznych oraz innych umów o podobnym charakterze</t>
  </si>
  <si>
    <t>600</t>
  </si>
  <si>
    <t>60014</t>
  </si>
  <si>
    <t>2320</t>
  </si>
  <si>
    <t>0470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</si>
  <si>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</si>
  <si>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</si>
  <si>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</si>
  <si>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</si>
  <si>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</si>
  <si>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</si>
  <si>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</si>
  <si>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</si>
  <si>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2020</t>
  </si>
  <si>
    <t>Dotacje celowe otrzymane z budżetu państwa na zadania bieżące realizowane przez gminę na podstawie porozumień z organami administracji rządowej</t>
  </si>
  <si>
    <t>2010</t>
  </si>
  <si>
    <t>2360</t>
  </si>
  <si>
    <t>Dochody jst związane z realizacją zadań z zakresu administracji rządowej oraz innych zadań zleconych ustawami</t>
  </si>
  <si>
    <t>Urzędy gmin</t>
  </si>
  <si>
    <t>0690</t>
  </si>
  <si>
    <t>Wpływy z różnych opłat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</si>
  <si>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</si>
  <si>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</si>
  <si>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</si>
  <si>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</si>
  <si>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</si>
  <si>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75601</t>
  </si>
  <si>
    <t>Wpływ z podatku dochodowego od osób fizycznych</t>
  </si>
  <si>
    <t>0350</t>
  </si>
  <si>
    <t>Podatek od działalności gospodarczej osób fizycznych, opłacany w formie karty podatkowej</t>
  </si>
  <si>
    <t>0910</t>
  </si>
  <si>
    <t>Odsteki od nieterminowych wpłat z tytułów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</si>
  <si>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</si>
  <si>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</si>
  <si>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</si>
  <si>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</si>
  <si>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</si>
  <si>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</si>
  <si>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</si>
  <si>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</si>
  <si>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</si>
  <si>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transportu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</si>
  <si>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</si>
  <si>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</si>
  <si>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</si>
  <si>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</si>
  <si>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</si>
  <si>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</si>
  <si>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</si>
  <si>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</si>
  <si>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</si>
  <si>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</si>
  <si>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</si>
  <si>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</si>
  <si>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</si>
  <si>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</si>
  <si>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</si>
  <si>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</si>
  <si>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</si>
  <si>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</si>
  <si>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</si>
  <si>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</si>
  <si>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</si>
  <si>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</si>
  <si>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</si>
  <si>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</si>
  <si>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</si>
  <si>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</si>
  <si>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</si>
  <si>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</si>
  <si>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</si>
  <si>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</si>
  <si>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</si>
  <si>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</si>
  <si>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</si>
  <si>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</si>
  <si>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</si>
  <si>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</si>
  <si>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</si>
  <si>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</si>
  <si>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</si>
  <si>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</si>
  <si>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</si>
  <si>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</si>
  <si>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</si>
  <si>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renowe</t>
  </si>
  <si>
    <t>2030</t>
  </si>
  <si>
    <t xml:space="preserve">Dotacje celowe otrzymane z budżetu państwa na realizację własnych zadań bieżących gmin </t>
  </si>
  <si>
    <t>85219</t>
  </si>
  <si>
    <t>Ośrodki pomocy społecznej</t>
  </si>
  <si>
    <t>85295</t>
  </si>
  <si>
    <t>900</t>
  </si>
  <si>
    <t>Gospodarka komunalna i ochrona środowiska</t>
  </si>
  <si>
    <t>90013</t>
  </si>
  <si>
    <t>Schroniska dla zwierząt</t>
  </si>
  <si>
    <t>2310</t>
  </si>
  <si>
    <t>Dotacje otrzymane z gminy na zadania bieżące realizowane na podstawie porozumień między jst</t>
  </si>
  <si>
    <t>Ogółem dochody</t>
  </si>
  <si>
    <t>wynagrodzenia       i pochodne od wynagrodzeń</t>
  </si>
  <si>
    <t>Obsługa papierów wartościowych, kredytów i pożyczek jst</t>
  </si>
  <si>
    <t>Dochody od osób prawnych, od osób  fizycznych i od innych jednostek nieposiadających osobowości prawnej oraz wydatki związane z ich poborem</t>
  </si>
  <si>
    <t>Urzedy naczelnych organów władzy państwowej, kontroli i ochrony prawa</t>
  </si>
  <si>
    <t xml:space="preserve">Rozdział </t>
  </si>
  <si>
    <t>801</t>
  </si>
  <si>
    <t>Oświata i wychowanie</t>
  </si>
  <si>
    <t>80101</t>
  </si>
  <si>
    <t>Szkoły Podstawowe</t>
  </si>
  <si>
    <t>80104</t>
  </si>
  <si>
    <t>Przedszkola</t>
  </si>
  <si>
    <t>Miejsko-Gminna Biblioteka Publiczna w Golczewie (instytucja kultury)</t>
  </si>
  <si>
    <t>Dotacje podmiotowe w 2007 r.</t>
  </si>
  <si>
    <t>Prowadzenie placówki wsparcia dziennego dla uczniów z rodzin patologicznych</t>
  </si>
  <si>
    <t>90011</t>
  </si>
  <si>
    <t>A.      
B.      100.000
C.
…</t>
  </si>
  <si>
    <t>Urząd Miejski w Golczewie</t>
  </si>
  <si>
    <t>** zadanie zostanie wprowadzone do budżetu po podpisaniu stosownych umów na środki finansowe</t>
  </si>
  <si>
    <t>Budowa chodnika na ul. Kamieńskiej w Golczewie oraz przy Szkole Podstawowej w Wysokiej Kamieńskiej</t>
  </si>
  <si>
    <t>Zakup komputerów</t>
  </si>
  <si>
    <t>Szkoły podstawowe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</si>
  <si>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</si>
  <si>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</si>
  <si>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</si>
  <si>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</si>
  <si>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</si>
  <si>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</si>
  <si>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</si>
  <si>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80120</t>
  </si>
  <si>
    <t>Licea ogólnokształcące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</si>
  <si>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</si>
  <si>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</si>
  <si>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</si>
  <si>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</si>
  <si>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</si>
  <si>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</si>
  <si>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</si>
  <si>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</si>
  <si>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</si>
  <si>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Składki na ubezpieczenie zdrowotne opłacane za osoby pobierajace niektóre świadczenia z pomocy społecznej oraz niektóre świadczenia rodzinne</t>
  </si>
  <si>
    <t>Zasiłki i pomoc w naturze oraz składki na ubezpoieczenia emerytalne i rentowe</t>
  </si>
  <si>
    <t>85215</t>
  </si>
  <si>
    <t>Dodatki mieszkaniowe</t>
  </si>
  <si>
    <t>Pozostała działaność</t>
  </si>
  <si>
    <t>854</t>
  </si>
  <si>
    <t>Edukacyjna opieka wychowawcza</t>
  </si>
  <si>
    <t>85401</t>
  </si>
  <si>
    <t>Świetlice szkolne</t>
  </si>
  <si>
    <t>Pomoc materialna dla uczniów</t>
  </si>
  <si>
    <t>85415</t>
  </si>
  <si>
    <t>85446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</si>
  <si>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</si>
  <si>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</si>
  <si>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</si>
  <si>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</si>
  <si>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</si>
  <si>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</si>
  <si>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</si>
  <si>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</si>
  <si>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90017</t>
  </si>
  <si>
    <t>Zakłady gospodarki komunalnej</t>
  </si>
  <si>
    <t>921</t>
  </si>
  <si>
    <t>92116</t>
  </si>
  <si>
    <t>Biblioteki</t>
  </si>
  <si>
    <t>926</t>
  </si>
  <si>
    <t>Kultura fizyczna i sport</t>
  </si>
  <si>
    <t>92695</t>
  </si>
  <si>
    <t>Pozostała działalnośc</t>
  </si>
  <si>
    <t>90095</t>
  </si>
  <si>
    <t>Dofinansowanie zakupu samochodu lekkiego ratownictwa drogowego dla Komendy powiatowej Państwowej Straży Pożarnej</t>
  </si>
  <si>
    <t xml:space="preserve">Uzbrojenie terenu w sieć wodociągową i kanalizacyjną pod budownictwo jednorodzinne na osiedlu robotniczym w Golczewie </t>
  </si>
  <si>
    <t>Ogółem wydatki</t>
  </si>
  <si>
    <t>rok budżetowy 2007 (7+8+9+10)</t>
  </si>
  <si>
    <r>
      <t xml:space="preserve">rok budżetowy 2007 </t>
    </r>
    <r>
      <rPr>
        <b/>
        <sz val="10"/>
        <rFont val="Arial CE"/>
        <family val="0"/>
      </rPr>
      <t>(7+8+9+10)</t>
    </r>
  </si>
  <si>
    <t>Wydatki
ogółem
(6+9)</t>
  </si>
  <si>
    <t>0840</t>
  </si>
  <si>
    <t>Wpływy ze sprzedaży wyrobów i składników majątkowych</t>
  </si>
  <si>
    <t>Dotacje celowe otrzymane z powiatu na zadania bieżące realizowane na podstawie porozumień (umów) między jst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</si>
  <si>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</si>
  <si>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ustawami</t>
  </si>
  <si>
    <t>01030</t>
  </si>
  <si>
    <t>Izby rolnicze</t>
  </si>
  <si>
    <t>Pobór podatków, opłat i niepodatkowych należności budżetowych</t>
  </si>
  <si>
    <t>Zespoły obsługi ekonomiczno-administarcyjnej szkół</t>
  </si>
  <si>
    <t>Świadczenia rodzinne,zaliczka alimentacyjna oraz składki na ubezpieczenia emerytalne i rentowe z ubezpieczenia społecznego</t>
  </si>
  <si>
    <t>Kultura i ochrona dziedzictwa narodowego</t>
  </si>
  <si>
    <t>Dofiansowanie zakupu radiowozów dla Komendy powiatowej Policji realizacja w latach 2006-2010</t>
  </si>
  <si>
    <t>Budowa sieci kanalizacyjnej w ramach "aglomeracji" na terenie gminy** realizacja w latach 2006-2008</t>
  </si>
  <si>
    <t>Budowa schroniska dla zwierząt** realizacja w latach 2004-2007</t>
  </si>
  <si>
    <t>Dofinansowanie zakupu radiowozów dla Komendy powiatowej Policji</t>
  </si>
  <si>
    <t>na lata 2007-2016</t>
  </si>
  <si>
    <t>Zakup komputerów i oprogramowania dla Zespołu Ekonomiczno-Administracyjnego Szkół</t>
  </si>
  <si>
    <t>6210</t>
  </si>
  <si>
    <t>Dotacje celowe z budżetu na finansowanie lub dofinansowanie  kosztów realizacji inwestycji i zakupów inwestycyjnych zakładów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</si>
</sst>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5" xfId="0" applyBorder="1" applyAlignment="1">
      <alignment vertical="center" wrapText="1"/>
    </xf>
    <xf numFmtId="3" fontId="11" fillId="0" borderId="2" xfId="0" applyNumberFormat="1" applyFont="1" applyBorder="1" applyAlignment="1">
      <alignment vertical="top" wrapText="1"/>
    </xf>
    <xf numFmtId="3" fontId="11" fillId="0" borderId="3" xfId="0" applyNumberFormat="1" applyFont="1" applyBorder="1" applyAlignment="1">
      <alignment vertical="top" wrapText="1"/>
    </xf>
    <xf numFmtId="3" fontId="11" fillId="0" borderId="4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2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3" fontId="14" fillId="0" borderId="31" xfId="0" applyNumberFormat="1" applyFont="1" applyBorder="1" applyAlignment="1">
      <alignment/>
    </xf>
    <xf numFmtId="0" fontId="11" fillId="0" borderId="1" xfId="18" applyFont="1" applyBorder="1" applyAlignment="1">
      <alignment horizontal="center" vertical="center"/>
      <protection/>
    </xf>
    <xf numFmtId="0" fontId="14" fillId="0" borderId="22" xfId="18" applyFont="1" applyBorder="1" applyAlignment="1">
      <alignment vertical="center"/>
      <protection/>
    </xf>
    <xf numFmtId="3" fontId="11" fillId="0" borderId="22" xfId="18" applyNumberFormat="1" applyFont="1" applyBorder="1" applyAlignment="1">
      <alignment vertical="center"/>
      <protection/>
    </xf>
    <xf numFmtId="3" fontId="11" fillId="0" borderId="23" xfId="18" applyNumberFormat="1" applyFont="1" applyBorder="1" applyAlignment="1">
      <alignment vertical="center"/>
      <protection/>
    </xf>
    <xf numFmtId="3" fontId="11" fillId="0" borderId="32" xfId="18" applyNumberFormat="1" applyFont="1" applyBorder="1" applyAlignment="1">
      <alignment vertical="center"/>
      <protection/>
    </xf>
    <xf numFmtId="3" fontId="11" fillId="0" borderId="1" xfId="18" applyNumberFormat="1" applyFont="1" applyBorder="1" applyAlignment="1">
      <alignment vertical="center"/>
      <protection/>
    </xf>
    <xf numFmtId="0" fontId="11" fillId="0" borderId="28" xfId="18" applyFont="1" applyBorder="1" applyAlignment="1">
      <alignment vertical="center" wrapText="1"/>
      <protection/>
    </xf>
    <xf numFmtId="3" fontId="11" fillId="0" borderId="8" xfId="18" applyNumberFormat="1" applyFont="1" applyBorder="1" applyAlignment="1">
      <alignment vertical="center"/>
      <protection/>
    </xf>
    <xf numFmtId="0" fontId="14" fillId="0" borderId="22" xfId="18" applyFont="1" applyBorder="1" applyAlignment="1">
      <alignment vertical="center" wrapText="1"/>
      <protection/>
    </xf>
    <xf numFmtId="0" fontId="11" fillId="0" borderId="27" xfId="18" applyFont="1" applyBorder="1" applyAlignment="1">
      <alignment horizontal="center" vertical="center"/>
      <protection/>
    </xf>
    <xf numFmtId="0" fontId="14" fillId="0" borderId="28" xfId="18" applyFont="1" applyBorder="1" applyAlignment="1">
      <alignment vertical="center"/>
      <protection/>
    </xf>
    <xf numFmtId="3" fontId="11" fillId="0" borderId="28" xfId="18" applyNumberFormat="1" applyFont="1" applyBorder="1" applyAlignment="1">
      <alignment vertical="center"/>
      <protection/>
    </xf>
    <xf numFmtId="3" fontId="11" fillId="0" borderId="29" xfId="18" applyNumberFormat="1" applyFont="1" applyBorder="1" applyAlignment="1">
      <alignment vertical="center"/>
      <protection/>
    </xf>
    <xf numFmtId="3" fontId="11" fillId="0" borderId="33" xfId="18" applyNumberFormat="1" applyFont="1" applyBorder="1" applyAlignment="1">
      <alignment vertical="center"/>
      <protection/>
    </xf>
    <xf numFmtId="3" fontId="11" fillId="0" borderId="27" xfId="18" applyNumberFormat="1" applyFont="1" applyBorder="1" applyAlignment="1">
      <alignment vertical="center"/>
      <protection/>
    </xf>
    <xf numFmtId="0" fontId="11" fillId="0" borderId="34" xfId="18" applyFont="1" applyBorder="1" applyAlignment="1">
      <alignment horizontal="center" vertical="center"/>
      <protection/>
    </xf>
    <xf numFmtId="0" fontId="11" fillId="0" borderId="35" xfId="18" applyFont="1" applyBorder="1" applyAlignment="1">
      <alignment horizontal="center" vertical="center"/>
      <protection/>
    </xf>
    <xf numFmtId="3" fontId="11" fillId="0" borderId="35" xfId="18" applyNumberFormat="1" applyFont="1" applyBorder="1" applyAlignment="1">
      <alignment horizontal="center" vertical="center"/>
      <protection/>
    </xf>
    <xf numFmtId="3" fontId="11" fillId="0" borderId="36" xfId="18" applyNumberFormat="1" applyFont="1" applyBorder="1" applyAlignment="1">
      <alignment horizontal="center" vertical="center"/>
      <protection/>
    </xf>
    <xf numFmtId="3" fontId="11" fillId="0" borderId="37" xfId="18" applyNumberFormat="1" applyFont="1" applyBorder="1" applyAlignment="1">
      <alignment horizontal="center" vertical="center"/>
      <protection/>
    </xf>
    <xf numFmtId="3" fontId="11" fillId="0" borderId="34" xfId="18" applyNumberFormat="1" applyFont="1" applyBorder="1" applyAlignment="1">
      <alignment horizontal="center" vertical="center"/>
      <protection/>
    </xf>
    <xf numFmtId="0" fontId="11" fillId="0" borderId="14" xfId="18" applyFont="1" applyBorder="1" applyAlignment="1">
      <alignment horizontal="center" vertical="center"/>
      <protection/>
    </xf>
    <xf numFmtId="0" fontId="14" fillId="0" borderId="15" xfId="18" applyFont="1" applyBorder="1" applyAlignment="1">
      <alignment vertical="center"/>
      <protection/>
    </xf>
    <xf numFmtId="3" fontId="14" fillId="0" borderId="38" xfId="18" applyNumberFormat="1" applyFont="1" applyBorder="1" applyAlignment="1">
      <alignment vertical="center"/>
      <protection/>
    </xf>
    <xf numFmtId="3" fontId="14" fillId="0" borderId="17" xfId="18" applyNumberFormat="1" applyFont="1" applyBorder="1" applyAlignment="1">
      <alignment vertical="center"/>
      <protection/>
    </xf>
    <xf numFmtId="3" fontId="14" fillId="0" borderId="14" xfId="18" applyNumberFormat="1" applyFont="1" applyBorder="1" applyAlignment="1">
      <alignment vertical="center"/>
      <protection/>
    </xf>
    <xf numFmtId="3" fontId="11" fillId="0" borderId="39" xfId="18" applyNumberFormat="1" applyFont="1" applyBorder="1" applyAlignment="1">
      <alignment vertical="center"/>
      <protection/>
    </xf>
    <xf numFmtId="0" fontId="14" fillId="0" borderId="18" xfId="18" applyFont="1" applyBorder="1" applyAlignment="1">
      <alignment horizontal="center" vertical="center"/>
      <protection/>
    </xf>
    <xf numFmtId="0" fontId="14" fillId="0" borderId="19" xfId="18" applyFont="1" applyBorder="1" applyAlignment="1">
      <alignment vertical="center"/>
      <protection/>
    </xf>
    <xf numFmtId="3" fontId="11" fillId="0" borderId="40" xfId="18" applyNumberFormat="1" applyFont="1" applyBorder="1" applyAlignment="1">
      <alignment vertical="center"/>
      <protection/>
    </xf>
    <xf numFmtId="3" fontId="11" fillId="0" borderId="21" xfId="18" applyNumberFormat="1" applyFont="1" applyBorder="1" applyAlignment="1">
      <alignment vertical="center"/>
      <protection/>
    </xf>
    <xf numFmtId="3" fontId="11" fillId="0" borderId="18" xfId="18" applyNumberFormat="1" applyFont="1" applyBorder="1" applyAlignment="1">
      <alignment vertical="center"/>
      <protection/>
    </xf>
    <xf numFmtId="3" fontId="14" fillId="0" borderId="20" xfId="18" applyNumberFormat="1" applyFont="1" applyBorder="1" applyAlignment="1">
      <alignment vertical="center"/>
      <protection/>
    </xf>
    <xf numFmtId="3" fontId="14" fillId="0" borderId="21" xfId="18" applyNumberFormat="1" applyFont="1" applyBorder="1" applyAlignment="1">
      <alignment vertical="center"/>
      <protection/>
    </xf>
    <xf numFmtId="3" fontId="14" fillId="0" borderId="18" xfId="18" applyNumberFormat="1" applyFont="1" applyBorder="1" applyAlignment="1">
      <alignment vertical="center"/>
      <protection/>
    </xf>
    <xf numFmtId="0" fontId="14" fillId="0" borderId="22" xfId="18" applyFont="1" applyFill="1" applyBorder="1" applyAlignment="1">
      <alignment vertical="center"/>
      <protection/>
    </xf>
    <xf numFmtId="3" fontId="11" fillId="0" borderId="22" xfId="18" applyNumberFormat="1" applyFont="1" applyBorder="1">
      <alignment/>
      <protection/>
    </xf>
    <xf numFmtId="3" fontId="11" fillId="0" borderId="8" xfId="18" applyNumberFormat="1" applyFont="1" applyBorder="1">
      <alignment/>
      <protection/>
    </xf>
    <xf numFmtId="3" fontId="11" fillId="0" borderId="3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0" fontId="11" fillId="0" borderId="22" xfId="18" applyFont="1" applyFill="1" applyBorder="1" applyAlignment="1">
      <alignment vertical="center" wrapText="1"/>
      <protection/>
    </xf>
    <xf numFmtId="0" fontId="11" fillId="0" borderId="22" xfId="18" applyFont="1" applyFill="1" applyBorder="1" applyAlignment="1">
      <alignment vertical="center"/>
      <protection/>
    </xf>
    <xf numFmtId="0" fontId="11" fillId="0" borderId="22" xfId="0" applyFont="1" applyBorder="1" applyAlignment="1">
      <alignment vertical="center" wrapText="1"/>
    </xf>
    <xf numFmtId="0" fontId="14" fillId="0" borderId="28" xfId="18" applyFont="1" applyFill="1" applyBorder="1" applyAlignment="1">
      <alignment vertical="center" wrapText="1"/>
      <protection/>
    </xf>
    <xf numFmtId="3" fontId="11" fillId="0" borderId="39" xfId="18" applyNumberFormat="1" applyFont="1" applyBorder="1">
      <alignment/>
      <protection/>
    </xf>
    <xf numFmtId="0" fontId="11" fillId="0" borderId="28" xfId="18" applyFont="1" applyFill="1" applyBorder="1" applyAlignment="1">
      <alignment vertical="center"/>
      <protection/>
    </xf>
    <xf numFmtId="3" fontId="11" fillId="0" borderId="29" xfId="18" applyNumberFormat="1" applyFont="1" applyBorder="1">
      <alignment/>
      <protection/>
    </xf>
    <xf numFmtId="3" fontId="11" fillId="0" borderId="30" xfId="18" applyNumberFormat="1" applyFont="1" applyBorder="1">
      <alignment/>
      <protection/>
    </xf>
    <xf numFmtId="3" fontId="11" fillId="0" borderId="27" xfId="18" applyNumberFormat="1" applyFont="1" applyBorder="1">
      <alignment/>
      <protection/>
    </xf>
    <xf numFmtId="3" fontId="11" fillId="0" borderId="28" xfId="18" applyNumberFormat="1" applyFont="1" applyFill="1" applyBorder="1" applyAlignment="1">
      <alignment vertical="center"/>
      <protection/>
    </xf>
    <xf numFmtId="3" fontId="11" fillId="0" borderId="27" xfId="18" applyNumberFormat="1" applyFont="1" applyFill="1" applyBorder="1" applyAlignment="1">
      <alignment vertical="center"/>
      <protection/>
    </xf>
    <xf numFmtId="0" fontId="14" fillId="0" borderId="18" xfId="18" applyFont="1" applyBorder="1" applyAlignment="1">
      <alignment horizontal="center" vertical="top"/>
      <protection/>
    </xf>
    <xf numFmtId="0" fontId="14" fillId="0" borderId="19" xfId="18" applyFont="1" applyFill="1" applyBorder="1" applyAlignment="1">
      <alignment vertical="center" wrapText="1"/>
      <protection/>
    </xf>
    <xf numFmtId="10" fontId="14" fillId="0" borderId="20" xfId="18" applyNumberFormat="1" applyFont="1" applyFill="1" applyBorder="1" applyAlignment="1">
      <alignment vertical="center"/>
      <protection/>
    </xf>
    <xf numFmtId="10" fontId="14" fillId="0" borderId="21" xfId="18" applyNumberFormat="1" applyFont="1" applyFill="1" applyBorder="1" applyAlignment="1">
      <alignment vertical="center"/>
      <protection/>
    </xf>
    <xf numFmtId="10" fontId="14" fillId="0" borderId="18" xfId="18" applyNumberFormat="1" applyFont="1" applyFill="1" applyBorder="1" applyAlignment="1">
      <alignment vertical="center"/>
      <protection/>
    </xf>
    <xf numFmtId="0" fontId="11" fillId="0" borderId="18" xfId="18" applyFont="1" applyBorder="1" applyAlignment="1">
      <alignment horizontal="center" vertical="top"/>
      <protection/>
    </xf>
    <xf numFmtId="10" fontId="11" fillId="0" borderId="20" xfId="18" applyNumberFormat="1" applyFont="1" applyBorder="1">
      <alignment/>
      <protection/>
    </xf>
    <xf numFmtId="10" fontId="11" fillId="0" borderId="21" xfId="18" applyNumberFormat="1" applyFont="1" applyBorder="1">
      <alignment/>
      <protection/>
    </xf>
    <xf numFmtId="10" fontId="11" fillId="0" borderId="18" xfId="18" applyNumberFormat="1" applyFont="1" applyBorder="1">
      <alignment/>
      <protection/>
    </xf>
    <xf numFmtId="0" fontId="11" fillId="0" borderId="34" xfId="18" applyFont="1" applyBorder="1" applyAlignment="1">
      <alignment horizontal="center" vertical="top"/>
      <protection/>
    </xf>
    <xf numFmtId="0" fontId="11" fillId="0" borderId="35" xfId="18" applyFont="1" applyFill="1" applyBorder="1" applyAlignment="1">
      <alignment horizontal="center" vertical="center" wrapText="1"/>
      <protection/>
    </xf>
    <xf numFmtId="0" fontId="11" fillId="0" borderId="36" xfId="18" applyNumberFormat="1" applyFont="1" applyBorder="1" applyAlignment="1">
      <alignment horizontal="center"/>
      <protection/>
    </xf>
    <xf numFmtId="0" fontId="11" fillId="0" borderId="41" xfId="18" applyNumberFormat="1" applyFont="1" applyBorder="1" applyAlignment="1">
      <alignment horizontal="center"/>
      <protection/>
    </xf>
    <xf numFmtId="0" fontId="11" fillId="0" borderId="34" xfId="18" applyNumberFormat="1" applyFont="1" applyBorder="1" applyAlignment="1">
      <alignment horizontal="center"/>
      <protection/>
    </xf>
    <xf numFmtId="0" fontId="14" fillId="0" borderId="14" xfId="18" applyFont="1" applyBorder="1" applyAlignment="1">
      <alignment horizontal="center" vertical="top"/>
      <protection/>
    </xf>
    <xf numFmtId="0" fontId="14" fillId="0" borderId="15" xfId="18" applyFont="1" applyFill="1" applyBorder="1" applyAlignment="1">
      <alignment vertical="center" wrapText="1"/>
      <protection/>
    </xf>
    <xf numFmtId="3" fontId="11" fillId="0" borderId="22" xfId="18" applyNumberFormat="1" applyFont="1" applyFill="1" applyBorder="1" applyAlignment="1">
      <alignment vertical="center"/>
      <protection/>
    </xf>
    <xf numFmtId="3" fontId="11" fillId="0" borderId="8" xfId="18" applyNumberFormat="1" applyFont="1" applyFill="1" applyBorder="1" applyAlignment="1">
      <alignment vertical="center"/>
      <protection/>
    </xf>
    <xf numFmtId="3" fontId="11" fillId="0" borderId="39" xfId="18" applyNumberFormat="1" applyFont="1" applyFill="1" applyBorder="1" applyAlignment="1">
      <alignment vertical="center"/>
      <protection/>
    </xf>
    <xf numFmtId="3" fontId="11" fillId="0" borderId="1" xfId="18" applyNumberFormat="1" applyFont="1" applyFill="1" applyBorder="1" applyAlignment="1">
      <alignment vertical="center"/>
      <protection/>
    </xf>
    <xf numFmtId="0" fontId="14" fillId="0" borderId="22" xfId="18" applyFont="1" applyFill="1" applyBorder="1" applyAlignment="1">
      <alignment vertical="center" wrapText="1"/>
      <protection/>
    </xf>
    <xf numFmtId="3" fontId="11" fillId="0" borderId="29" xfId="18" applyNumberFormat="1" applyFont="1" applyFill="1" applyBorder="1" applyAlignment="1">
      <alignment vertical="center"/>
      <protection/>
    </xf>
    <xf numFmtId="3" fontId="11" fillId="0" borderId="30" xfId="18" applyNumberFormat="1" applyFont="1" applyFill="1" applyBorder="1" applyAlignment="1">
      <alignment vertical="center"/>
      <protection/>
    </xf>
    <xf numFmtId="0" fontId="11" fillId="0" borderId="28" xfId="18" applyFont="1" applyFill="1" applyBorder="1" applyAlignment="1">
      <alignment vertical="center" wrapText="1"/>
      <protection/>
    </xf>
    <xf numFmtId="10" fontId="11" fillId="0" borderId="19" xfId="18" applyNumberFormat="1" applyFont="1" applyFill="1" applyBorder="1" applyAlignment="1">
      <alignment vertical="center"/>
      <protection/>
    </xf>
    <xf numFmtId="10" fontId="11" fillId="0" borderId="20" xfId="18" applyNumberFormat="1" applyFont="1" applyFill="1" applyBorder="1" applyAlignment="1">
      <alignment vertical="center"/>
      <protection/>
    </xf>
    <xf numFmtId="10" fontId="11" fillId="0" borderId="21" xfId="18" applyNumberFormat="1" applyFont="1" applyFill="1" applyBorder="1" applyAlignment="1">
      <alignment vertical="center"/>
      <protection/>
    </xf>
    <xf numFmtId="10" fontId="11" fillId="0" borderId="18" xfId="18" applyNumberFormat="1" applyFont="1" applyFill="1" applyBorder="1" applyAlignment="1">
      <alignment vertical="center"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>
      <alignment/>
      <protection/>
    </xf>
    <xf numFmtId="0" fontId="25" fillId="0" borderId="0" xfId="18" applyFont="1">
      <alignment/>
      <protection/>
    </xf>
    <xf numFmtId="0" fontId="11" fillId="0" borderId="0" xfId="18" applyFont="1" applyAlignment="1">
      <alignment wrapText="1"/>
      <protection/>
    </xf>
    <xf numFmtId="0" fontId="14" fillId="0" borderId="42" xfId="0" applyFont="1" applyBorder="1" applyAlignment="1">
      <alignment horizontal="center"/>
    </xf>
    <xf numFmtId="0" fontId="25" fillId="0" borderId="0" xfId="18" applyFont="1" applyAlignment="1">
      <alignment horizontal="left"/>
      <protection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3" fontId="11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49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18" applyFont="1" applyAlignment="1">
      <alignment horizontal="center" wrapText="1"/>
      <protection/>
    </xf>
    <xf numFmtId="0" fontId="26" fillId="0" borderId="0" xfId="0" applyFont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1" fillId="0" borderId="27" xfId="18" applyFont="1" applyBorder="1" applyAlignment="1">
      <alignment horizontal="center" vertical="center"/>
      <protection/>
    </xf>
    <xf numFmtId="0" fontId="11" fillId="0" borderId="43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76">
      <selection activeCell="D80" sqref="D8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77" t="s">
        <v>59</v>
      </c>
      <c r="C1" s="277"/>
      <c r="D1" s="277"/>
      <c r="E1" s="277"/>
    </row>
    <row r="2" spans="2:4" ht="18">
      <c r="B2" s="2"/>
      <c r="C2" s="2"/>
      <c r="D2" s="2"/>
    </row>
    <row r="3" ht="12.75">
      <c r="E3" s="16" t="s">
        <v>56</v>
      </c>
    </row>
    <row r="4" spans="1:5" s="49" customFormat="1" ht="15" customHeight="1">
      <c r="A4" s="278" t="s">
        <v>2</v>
      </c>
      <c r="B4" s="278" t="s">
        <v>3</v>
      </c>
      <c r="C4" s="278" t="s">
        <v>4</v>
      </c>
      <c r="D4" s="278" t="s">
        <v>96</v>
      </c>
      <c r="E4" s="281" t="s">
        <v>64</v>
      </c>
    </row>
    <row r="5" spans="1:5" s="49" customFormat="1" ht="15" customHeight="1">
      <c r="A5" s="279"/>
      <c r="B5" s="279"/>
      <c r="C5" s="280"/>
      <c r="D5" s="280"/>
      <c r="E5" s="280"/>
    </row>
    <row r="6" spans="1:5" s="58" customFormat="1" ht="7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9.5" customHeight="1">
      <c r="A7" s="72" t="s">
        <v>247</v>
      </c>
      <c r="B7" s="72"/>
      <c r="C7" s="72"/>
      <c r="D7" s="194" t="s">
        <v>248</v>
      </c>
      <c r="E7" s="248">
        <f>E8</f>
        <v>1600</v>
      </c>
    </row>
    <row r="8" spans="1:5" ht="19.5" customHeight="1">
      <c r="A8" s="73"/>
      <c r="B8" s="73" t="s">
        <v>249</v>
      </c>
      <c r="C8" s="73"/>
      <c r="D8" s="195" t="s">
        <v>126</v>
      </c>
      <c r="E8" s="252">
        <f>E9</f>
        <v>1600</v>
      </c>
    </row>
    <row r="9" spans="1:5" ht="57" customHeight="1">
      <c r="A9" s="73"/>
      <c r="B9" s="73"/>
      <c r="C9" s="73" t="s">
        <v>250</v>
      </c>
      <c r="D9" s="54" t="s">
        <v>251</v>
      </c>
      <c r="E9" s="252">
        <v>1600</v>
      </c>
    </row>
    <row r="10" spans="1:5" ht="19.5" customHeight="1">
      <c r="A10" s="73" t="s">
        <v>252</v>
      </c>
      <c r="B10" s="73"/>
      <c r="C10" s="73"/>
      <c r="D10" s="195" t="s">
        <v>127</v>
      </c>
      <c r="E10" s="252">
        <f>E11</f>
        <v>9000</v>
      </c>
    </row>
    <row r="11" spans="1:5" ht="19.5" customHeight="1">
      <c r="A11" s="73"/>
      <c r="B11" s="73" t="s">
        <v>253</v>
      </c>
      <c r="C11" s="73"/>
      <c r="D11" s="195" t="s">
        <v>128</v>
      </c>
      <c r="E11" s="252">
        <f>E12</f>
        <v>9000</v>
      </c>
    </row>
    <row r="12" spans="1:5" ht="32.25" customHeight="1">
      <c r="A12" s="73"/>
      <c r="B12" s="73"/>
      <c r="C12" s="73" t="s">
        <v>254</v>
      </c>
      <c r="D12" s="54" t="s">
        <v>426</v>
      </c>
      <c r="E12" s="252">
        <v>9000</v>
      </c>
    </row>
    <row r="13" spans="1:5" ht="19.5" customHeight="1">
      <c r="A13" s="73" t="s">
        <v>134</v>
      </c>
      <c r="B13" s="73"/>
      <c r="C13" s="73"/>
      <c r="D13" s="195" t="s">
        <v>135</v>
      </c>
      <c r="E13" s="252">
        <f>E14</f>
        <v>600200</v>
      </c>
    </row>
    <row r="14" spans="1:5" s="60" customFormat="1" ht="19.5" customHeight="1">
      <c r="A14" s="73"/>
      <c r="B14" s="73" t="s">
        <v>136</v>
      </c>
      <c r="C14" s="73"/>
      <c r="D14" s="195" t="s">
        <v>137</v>
      </c>
      <c r="E14" s="252">
        <f>SUM(E15:E20)</f>
        <v>600200</v>
      </c>
    </row>
    <row r="15" spans="1:5" ht="27.75" customHeight="1">
      <c r="A15" s="73"/>
      <c r="B15" s="73"/>
      <c r="C15" s="73" t="s">
        <v>255</v>
      </c>
      <c r="D15" s="54" t="s">
        <v>427</v>
      </c>
      <c r="E15" s="252">
        <v>10000</v>
      </c>
    </row>
    <row r="16" spans="1:5" ht="51">
      <c r="A16" s="73"/>
      <c r="B16" s="73"/>
      <c r="C16" s="73" t="s">
        <v>250</v>
      </c>
      <c r="D16" s="54" t="s">
        <v>251</v>
      </c>
      <c r="E16" s="252">
        <v>180000</v>
      </c>
    </row>
    <row r="17" spans="1:5" ht="38.25">
      <c r="A17" s="73"/>
      <c r="B17" s="73"/>
      <c r="C17" s="73" t="s">
        <v>256</v>
      </c>
      <c r="D17" s="54" t="s">
        <v>257</v>
      </c>
      <c r="E17" s="252">
        <v>10000</v>
      </c>
    </row>
    <row r="18" spans="1:5" ht="25.5">
      <c r="A18" s="73"/>
      <c r="B18" s="73"/>
      <c r="C18" s="73" t="s">
        <v>258</v>
      </c>
      <c r="D18" s="54" t="s">
        <v>259</v>
      </c>
      <c r="E18" s="252">
        <v>400000</v>
      </c>
    </row>
    <row r="19" spans="1:5" ht="12.75">
      <c r="A19" s="73"/>
      <c r="B19" s="73"/>
      <c r="C19" s="73" t="s">
        <v>260</v>
      </c>
      <c r="D19" s="54" t="s">
        <v>261</v>
      </c>
      <c r="E19" s="252">
        <v>100</v>
      </c>
    </row>
    <row r="20" spans="1:5" ht="12.75">
      <c r="A20" s="73"/>
      <c r="B20" s="73"/>
      <c r="C20" s="73" t="s">
        <v>262</v>
      </c>
      <c r="D20" s="54" t="s">
        <v>263</v>
      </c>
      <c r="E20" s="252">
        <v>100</v>
      </c>
    </row>
    <row r="21" spans="1:5" ht="12.75">
      <c r="A21" s="73" t="s">
        <v>139</v>
      </c>
      <c r="B21" s="73"/>
      <c r="C21" s="73"/>
      <c r="D21" s="195" t="s">
        <v>140</v>
      </c>
      <c r="E21" s="252">
        <f>E22</f>
        <v>1800</v>
      </c>
    </row>
    <row r="22" spans="1:5" ht="12.75">
      <c r="A22" s="73"/>
      <c r="B22" s="73" t="s">
        <v>145</v>
      </c>
      <c r="C22" s="73"/>
      <c r="D22" s="195" t="s">
        <v>146</v>
      </c>
      <c r="E22" s="252">
        <f>E23</f>
        <v>1800</v>
      </c>
    </row>
    <row r="23" spans="1:5" ht="38.25">
      <c r="A23" s="73"/>
      <c r="B23" s="73"/>
      <c r="C23" s="73" t="s">
        <v>264</v>
      </c>
      <c r="D23" s="54" t="s">
        <v>265</v>
      </c>
      <c r="E23" s="252">
        <v>1800</v>
      </c>
    </row>
    <row r="24" spans="1:5" ht="12.75">
      <c r="A24" s="73" t="s">
        <v>147</v>
      </c>
      <c r="B24" s="73"/>
      <c r="C24" s="73"/>
      <c r="D24" s="195" t="s">
        <v>148</v>
      </c>
      <c r="E24" s="252">
        <f>E25+E28+E31</f>
        <v>96100</v>
      </c>
    </row>
    <row r="25" spans="1:5" ht="12.75">
      <c r="A25" s="73"/>
      <c r="B25" s="73" t="s">
        <v>149</v>
      </c>
      <c r="C25" s="73"/>
      <c r="D25" s="195" t="s">
        <v>150</v>
      </c>
      <c r="E25" s="252">
        <f>SUM(E26:E27)</f>
        <v>92700</v>
      </c>
    </row>
    <row r="26" spans="1:5" ht="38.25">
      <c r="A26" s="73"/>
      <c r="B26" s="73"/>
      <c r="C26" s="73" t="s">
        <v>266</v>
      </c>
      <c r="D26" s="54" t="s">
        <v>428</v>
      </c>
      <c r="E26" s="252">
        <v>91000</v>
      </c>
    </row>
    <row r="27" spans="1:5" ht="38.25">
      <c r="A27" s="73"/>
      <c r="B27" s="73"/>
      <c r="C27" s="73" t="s">
        <v>267</v>
      </c>
      <c r="D27" s="54" t="s">
        <v>268</v>
      </c>
      <c r="E27" s="252">
        <v>1700</v>
      </c>
    </row>
    <row r="28" spans="1:5" ht="12.75">
      <c r="A28" s="73"/>
      <c r="B28" s="73" t="s">
        <v>153</v>
      </c>
      <c r="C28" s="73"/>
      <c r="D28" s="195" t="s">
        <v>269</v>
      </c>
      <c r="E28" s="252">
        <f>SUM(E29:E30)</f>
        <v>1400</v>
      </c>
    </row>
    <row r="29" spans="1:5" ht="12.75">
      <c r="A29" s="73"/>
      <c r="B29" s="73"/>
      <c r="C29" s="73" t="s">
        <v>270</v>
      </c>
      <c r="D29" s="54" t="s">
        <v>271</v>
      </c>
      <c r="E29" s="252">
        <v>400</v>
      </c>
    </row>
    <row r="30" spans="1:5" ht="12.75">
      <c r="A30" s="73"/>
      <c r="B30" s="73"/>
      <c r="C30" s="73" t="s">
        <v>272</v>
      </c>
      <c r="D30" s="54" t="s">
        <v>273</v>
      </c>
      <c r="E30" s="252">
        <v>1000</v>
      </c>
    </row>
    <row r="31" spans="1:5" ht="12.75">
      <c r="A31" s="73"/>
      <c r="B31" s="73" t="s">
        <v>157</v>
      </c>
      <c r="C31" s="73"/>
      <c r="D31" s="195" t="s">
        <v>126</v>
      </c>
      <c r="E31" s="252">
        <f>E32</f>
        <v>2000</v>
      </c>
    </row>
    <row r="32" spans="1:5" ht="12.75">
      <c r="A32" s="73"/>
      <c r="B32" s="73"/>
      <c r="C32" s="73" t="s">
        <v>272</v>
      </c>
      <c r="D32" s="54" t="s">
        <v>273</v>
      </c>
      <c r="E32" s="252">
        <v>2000</v>
      </c>
    </row>
    <row r="33" spans="1:5" ht="25.5">
      <c r="A33" s="73" t="s">
        <v>158</v>
      </c>
      <c r="B33" s="73"/>
      <c r="C33" s="73"/>
      <c r="D33" s="195" t="s">
        <v>274</v>
      </c>
      <c r="E33" s="252">
        <f>E34</f>
        <v>972</v>
      </c>
    </row>
    <row r="34" spans="1:5" ht="25.5">
      <c r="A34" s="73"/>
      <c r="B34" s="73" t="s">
        <v>159</v>
      </c>
      <c r="C34" s="73"/>
      <c r="D34" s="195" t="s">
        <v>275</v>
      </c>
      <c r="E34" s="252">
        <f>E35</f>
        <v>972</v>
      </c>
    </row>
    <row r="35" spans="1:5" ht="38.25">
      <c r="A35" s="73"/>
      <c r="B35" s="73"/>
      <c r="C35" s="73" t="s">
        <v>266</v>
      </c>
      <c r="D35" s="54" t="s">
        <v>428</v>
      </c>
      <c r="E35" s="252">
        <v>972</v>
      </c>
    </row>
    <row r="36" spans="1:5" ht="38.25">
      <c r="A36" s="73" t="s">
        <v>168</v>
      </c>
      <c r="B36" s="73"/>
      <c r="C36" s="73"/>
      <c r="D36" s="195" t="s">
        <v>276</v>
      </c>
      <c r="E36" s="252">
        <f>E37+E40+E47+E57+E64</f>
        <v>3865452</v>
      </c>
    </row>
    <row r="37" spans="1:5" ht="12.75">
      <c r="A37" s="73"/>
      <c r="B37" s="73" t="s">
        <v>277</v>
      </c>
      <c r="C37" s="73"/>
      <c r="D37" s="195" t="s">
        <v>278</v>
      </c>
      <c r="E37" s="252">
        <f>SUM(E38:E39)</f>
        <v>3600</v>
      </c>
    </row>
    <row r="38" spans="1:5" ht="25.5">
      <c r="A38" s="73"/>
      <c r="B38" s="73"/>
      <c r="C38" s="73" t="s">
        <v>279</v>
      </c>
      <c r="D38" s="54" t="s">
        <v>280</v>
      </c>
      <c r="E38" s="252">
        <v>3500</v>
      </c>
    </row>
    <row r="39" spans="1:5" ht="12.75">
      <c r="A39" s="73"/>
      <c r="B39" s="73"/>
      <c r="C39" s="73" t="s">
        <v>281</v>
      </c>
      <c r="D39" s="54" t="s">
        <v>282</v>
      </c>
      <c r="E39" s="252">
        <v>100</v>
      </c>
    </row>
    <row r="40" spans="1:5" ht="38.25">
      <c r="A40" s="73"/>
      <c r="B40" s="73" t="s">
        <v>283</v>
      </c>
      <c r="C40" s="73"/>
      <c r="D40" s="195" t="s">
        <v>284</v>
      </c>
      <c r="E40" s="252">
        <f>SUM(E41:E46)</f>
        <v>1056300</v>
      </c>
    </row>
    <row r="41" spans="1:5" ht="12.75">
      <c r="A41" s="73"/>
      <c r="B41" s="73"/>
      <c r="C41" s="73" t="s">
        <v>285</v>
      </c>
      <c r="D41" s="54" t="s">
        <v>286</v>
      </c>
      <c r="E41" s="252">
        <v>713000</v>
      </c>
    </row>
    <row r="42" spans="1:5" ht="12.75">
      <c r="A42" s="73"/>
      <c r="B42" s="73"/>
      <c r="C42" s="73" t="s">
        <v>287</v>
      </c>
      <c r="D42" s="54" t="s">
        <v>288</v>
      </c>
      <c r="E42" s="252">
        <v>149000</v>
      </c>
    </row>
    <row r="43" spans="1:5" ht="12.75">
      <c r="A43" s="73"/>
      <c r="B43" s="73"/>
      <c r="C43" s="73" t="s">
        <v>289</v>
      </c>
      <c r="D43" s="54" t="s">
        <v>290</v>
      </c>
      <c r="E43" s="252">
        <v>190000</v>
      </c>
    </row>
    <row r="44" spans="1:5" ht="12.75">
      <c r="A44" s="73"/>
      <c r="B44" s="73"/>
      <c r="C44" s="73" t="s">
        <v>291</v>
      </c>
      <c r="D44" s="54" t="s">
        <v>292</v>
      </c>
      <c r="E44" s="252">
        <v>3200</v>
      </c>
    </row>
    <row r="45" spans="1:5" ht="12.75">
      <c r="A45" s="73"/>
      <c r="B45" s="73"/>
      <c r="C45" s="73" t="s">
        <v>293</v>
      </c>
      <c r="D45" s="54" t="s">
        <v>294</v>
      </c>
      <c r="E45" s="252">
        <v>100</v>
      </c>
    </row>
    <row r="46" spans="1:5" ht="12.75">
      <c r="A46" s="73"/>
      <c r="B46" s="73"/>
      <c r="C46" s="73" t="s">
        <v>281</v>
      </c>
      <c r="D46" s="54" t="s">
        <v>282</v>
      </c>
      <c r="E46" s="252">
        <v>1000</v>
      </c>
    </row>
    <row r="47" spans="1:5" ht="38.25">
      <c r="A47" s="73"/>
      <c r="B47" s="73" t="s">
        <v>295</v>
      </c>
      <c r="C47" s="73"/>
      <c r="D47" s="195" t="s">
        <v>296</v>
      </c>
      <c r="E47" s="252">
        <f>SUM(E48:E56)</f>
        <v>852500</v>
      </c>
    </row>
    <row r="48" spans="1:5" ht="12.75">
      <c r="A48" s="73"/>
      <c r="B48" s="73"/>
      <c r="C48" s="73" t="s">
        <v>285</v>
      </c>
      <c r="D48" s="54" t="s">
        <v>286</v>
      </c>
      <c r="E48" s="252">
        <v>487000</v>
      </c>
    </row>
    <row r="49" spans="1:5" ht="12.75">
      <c r="A49" s="73"/>
      <c r="B49" s="73"/>
      <c r="C49" s="73" t="s">
        <v>287</v>
      </c>
      <c r="D49" s="54" t="s">
        <v>288</v>
      </c>
      <c r="E49" s="252">
        <v>244000</v>
      </c>
    </row>
    <row r="50" spans="1:5" ht="12.75">
      <c r="A50" s="73"/>
      <c r="B50" s="73"/>
      <c r="C50" s="73" t="s">
        <v>289</v>
      </c>
      <c r="D50" s="54" t="s">
        <v>290</v>
      </c>
      <c r="E50" s="252">
        <v>1000</v>
      </c>
    </row>
    <row r="51" spans="1:5" ht="12.75">
      <c r="A51" s="73"/>
      <c r="B51" s="73"/>
      <c r="C51" s="73" t="s">
        <v>291</v>
      </c>
      <c r="D51" s="54" t="s">
        <v>292</v>
      </c>
      <c r="E51" s="252">
        <v>44000</v>
      </c>
    </row>
    <row r="52" spans="1:5" ht="12.75">
      <c r="A52" s="73"/>
      <c r="B52" s="73"/>
      <c r="C52" s="73" t="s">
        <v>297</v>
      </c>
      <c r="D52" s="54" t="s">
        <v>298</v>
      </c>
      <c r="E52" s="252">
        <v>10000</v>
      </c>
    </row>
    <row r="53" spans="1:5" ht="12.75">
      <c r="A53" s="73"/>
      <c r="B53" s="73"/>
      <c r="C53" s="73" t="s">
        <v>299</v>
      </c>
      <c r="D53" s="54" t="s">
        <v>300</v>
      </c>
      <c r="E53" s="252">
        <v>500</v>
      </c>
    </row>
    <row r="54" spans="1:5" ht="12.75">
      <c r="A54" s="73"/>
      <c r="B54" s="73"/>
      <c r="C54" s="73" t="s">
        <v>301</v>
      </c>
      <c r="D54" s="54" t="s">
        <v>302</v>
      </c>
      <c r="E54" s="252">
        <v>6000</v>
      </c>
    </row>
    <row r="55" spans="1:5" ht="12.75">
      <c r="A55" s="73"/>
      <c r="B55" s="73"/>
      <c r="C55" s="73" t="s">
        <v>293</v>
      </c>
      <c r="D55" s="54" t="s">
        <v>294</v>
      </c>
      <c r="E55" s="252">
        <v>50000</v>
      </c>
    </row>
    <row r="56" spans="1:5" ht="12.75">
      <c r="A56" s="73"/>
      <c r="B56" s="73"/>
      <c r="C56" s="73" t="s">
        <v>281</v>
      </c>
      <c r="D56" s="54" t="s">
        <v>282</v>
      </c>
      <c r="E56" s="252">
        <v>10000</v>
      </c>
    </row>
    <row r="57" spans="1:5" ht="25.5">
      <c r="A57" s="73"/>
      <c r="B57" s="73" t="s">
        <v>303</v>
      </c>
      <c r="C57" s="73"/>
      <c r="D57" s="195" t="s">
        <v>304</v>
      </c>
      <c r="E57" s="252">
        <f>SUM(E58:E63)</f>
        <v>132200</v>
      </c>
    </row>
    <row r="58" spans="1:5" ht="12.75">
      <c r="A58" s="73"/>
      <c r="B58" s="73"/>
      <c r="C58" s="73" t="s">
        <v>305</v>
      </c>
      <c r="D58" s="54" t="s">
        <v>306</v>
      </c>
      <c r="E58" s="252">
        <v>20000</v>
      </c>
    </row>
    <row r="59" spans="1:5" ht="12.75">
      <c r="A59" s="73"/>
      <c r="B59" s="73"/>
      <c r="C59" s="73" t="s">
        <v>307</v>
      </c>
      <c r="D59" s="54" t="s">
        <v>308</v>
      </c>
      <c r="E59" s="252">
        <v>24000</v>
      </c>
    </row>
    <row r="60" spans="1:5" ht="25.5">
      <c r="A60" s="73"/>
      <c r="B60" s="73"/>
      <c r="C60" s="73" t="s">
        <v>309</v>
      </c>
      <c r="D60" s="54" t="s">
        <v>310</v>
      </c>
      <c r="E60" s="252">
        <v>70000</v>
      </c>
    </row>
    <row r="61" spans="1:5" ht="12.75">
      <c r="A61" s="73"/>
      <c r="B61" s="73"/>
      <c r="C61" s="73" t="s">
        <v>311</v>
      </c>
      <c r="D61" s="54" t="s">
        <v>312</v>
      </c>
      <c r="E61" s="252"/>
    </row>
    <row r="62" spans="1:5" ht="12.75">
      <c r="A62" s="73"/>
      <c r="B62" s="73"/>
      <c r="C62" s="73" t="s">
        <v>270</v>
      </c>
      <c r="D62" s="54" t="s">
        <v>271</v>
      </c>
      <c r="E62" s="252">
        <v>18000</v>
      </c>
    </row>
    <row r="63" spans="1:5" ht="12.75">
      <c r="A63" s="73"/>
      <c r="B63" s="73"/>
      <c r="C63" s="73" t="s">
        <v>281</v>
      </c>
      <c r="D63" s="54" t="s">
        <v>282</v>
      </c>
      <c r="E63" s="252">
        <v>200</v>
      </c>
    </row>
    <row r="64" spans="1:5" ht="25.5">
      <c r="A64" s="196"/>
      <c r="B64" s="196" t="s">
        <v>313</v>
      </c>
      <c r="C64" s="196"/>
      <c r="D64" s="197" t="s">
        <v>314</v>
      </c>
      <c r="E64" s="253">
        <f>SUM(E65:E66)</f>
        <v>1820852</v>
      </c>
    </row>
    <row r="65" spans="1:5" ht="12.75">
      <c r="A65" s="196"/>
      <c r="B65" s="196"/>
      <c r="C65" s="196" t="s">
        <v>315</v>
      </c>
      <c r="D65" s="198" t="s">
        <v>316</v>
      </c>
      <c r="E65" s="253">
        <v>1750852</v>
      </c>
    </row>
    <row r="66" spans="1:5" ht="12.75">
      <c r="A66" s="196"/>
      <c r="B66" s="196"/>
      <c r="C66" s="196" t="s">
        <v>317</v>
      </c>
      <c r="D66" s="198" t="s">
        <v>318</v>
      </c>
      <c r="E66" s="253">
        <v>70000</v>
      </c>
    </row>
    <row r="67" spans="1:5" ht="12.75">
      <c r="A67" s="196" t="s">
        <v>319</v>
      </c>
      <c r="B67" s="196"/>
      <c r="C67" s="196"/>
      <c r="D67" s="197" t="s">
        <v>320</v>
      </c>
      <c r="E67" s="253">
        <f>E68+E70+E72</f>
        <v>5357064</v>
      </c>
    </row>
    <row r="68" spans="1:5" ht="12.75">
      <c r="A68" s="196"/>
      <c r="B68" s="196" t="s">
        <v>321</v>
      </c>
      <c r="C68" s="196"/>
      <c r="D68" s="197" t="s">
        <v>322</v>
      </c>
      <c r="E68" s="253">
        <f>E69</f>
        <v>3889168</v>
      </c>
    </row>
    <row r="69" spans="1:5" ht="12.75">
      <c r="A69" s="196"/>
      <c r="B69" s="196"/>
      <c r="C69" s="196" t="s">
        <v>323</v>
      </c>
      <c r="D69" s="198" t="s">
        <v>324</v>
      </c>
      <c r="E69" s="253">
        <v>3889168</v>
      </c>
    </row>
    <row r="70" spans="1:5" ht="12.75">
      <c r="A70" s="196"/>
      <c r="B70" s="196" t="s">
        <v>325</v>
      </c>
      <c r="C70" s="196"/>
      <c r="D70" s="197" t="s">
        <v>326</v>
      </c>
      <c r="E70" s="253">
        <f>E71</f>
        <v>1412319</v>
      </c>
    </row>
    <row r="71" spans="1:5" ht="12.75">
      <c r="A71" s="196"/>
      <c r="B71" s="196"/>
      <c r="C71" s="196" t="s">
        <v>323</v>
      </c>
      <c r="D71" s="198" t="s">
        <v>324</v>
      </c>
      <c r="E71" s="253">
        <v>1412319</v>
      </c>
    </row>
    <row r="72" spans="1:5" ht="12.75">
      <c r="A72" s="196"/>
      <c r="B72" s="196" t="s">
        <v>327</v>
      </c>
      <c r="C72" s="196"/>
      <c r="D72" s="197" t="s">
        <v>328</v>
      </c>
      <c r="E72" s="253">
        <f>E73</f>
        <v>55577</v>
      </c>
    </row>
    <row r="73" spans="1:5" ht="12.75">
      <c r="A73" s="196"/>
      <c r="B73" s="196"/>
      <c r="C73" s="196" t="s">
        <v>323</v>
      </c>
      <c r="D73" s="198" t="s">
        <v>324</v>
      </c>
      <c r="E73" s="253">
        <v>55577</v>
      </c>
    </row>
    <row r="74" spans="1:5" ht="12.75">
      <c r="A74" s="196" t="s">
        <v>329</v>
      </c>
      <c r="B74" s="196"/>
      <c r="C74" s="196"/>
      <c r="D74" s="197" t="s">
        <v>330</v>
      </c>
      <c r="E74" s="253">
        <f>E75+E77+E79+E82+E84</f>
        <v>2287000</v>
      </c>
    </row>
    <row r="75" spans="1:5" ht="38.25">
      <c r="A75" s="196"/>
      <c r="B75" s="196" t="s">
        <v>331</v>
      </c>
      <c r="C75" s="196"/>
      <c r="D75" s="197" t="s">
        <v>332</v>
      </c>
      <c r="E75" s="253">
        <f>E76</f>
        <v>1904000</v>
      </c>
    </row>
    <row r="76" spans="1:5" ht="38.25">
      <c r="A76" s="196"/>
      <c r="B76" s="196"/>
      <c r="C76" s="196" t="s">
        <v>266</v>
      </c>
      <c r="D76" s="54" t="s">
        <v>428</v>
      </c>
      <c r="E76" s="253">
        <v>1904000</v>
      </c>
    </row>
    <row r="77" spans="1:5" ht="38.25">
      <c r="A77" s="196"/>
      <c r="B77" s="196" t="s">
        <v>333</v>
      </c>
      <c r="C77" s="196"/>
      <c r="D77" s="197" t="s">
        <v>334</v>
      </c>
      <c r="E77" s="253">
        <f>E78</f>
        <v>12000</v>
      </c>
    </row>
    <row r="78" spans="1:5" ht="38.25">
      <c r="A78" s="196"/>
      <c r="B78" s="196"/>
      <c r="C78" s="196" t="s">
        <v>266</v>
      </c>
      <c r="D78" s="54" t="s">
        <v>428</v>
      </c>
      <c r="E78" s="253">
        <v>12000</v>
      </c>
    </row>
    <row r="79" spans="1:5" ht="25.5">
      <c r="A79" s="196"/>
      <c r="B79" s="196" t="s">
        <v>335</v>
      </c>
      <c r="C79" s="196"/>
      <c r="D79" s="197" t="s">
        <v>336</v>
      </c>
      <c r="E79" s="253">
        <f>SUM(E80:E81)</f>
        <v>210000</v>
      </c>
    </row>
    <row r="80" spans="1:5" ht="38.25">
      <c r="A80" s="196"/>
      <c r="B80" s="196"/>
      <c r="C80" s="196" t="s">
        <v>266</v>
      </c>
      <c r="D80" s="54" t="s">
        <v>428</v>
      </c>
      <c r="E80" s="253">
        <v>55000</v>
      </c>
    </row>
    <row r="81" spans="1:5" ht="25.5">
      <c r="A81" s="196"/>
      <c r="B81" s="196"/>
      <c r="C81" s="196" t="s">
        <v>337</v>
      </c>
      <c r="D81" s="198" t="s">
        <v>338</v>
      </c>
      <c r="E81" s="253">
        <v>155000</v>
      </c>
    </row>
    <row r="82" spans="1:5" ht="12.75">
      <c r="A82" s="196"/>
      <c r="B82" s="196" t="s">
        <v>339</v>
      </c>
      <c r="C82" s="196"/>
      <c r="D82" s="197" t="s">
        <v>340</v>
      </c>
      <c r="E82" s="253">
        <f>E83</f>
        <v>102000</v>
      </c>
    </row>
    <row r="83" spans="1:5" ht="25.5">
      <c r="A83" s="196"/>
      <c r="B83" s="196"/>
      <c r="C83" s="196" t="s">
        <v>337</v>
      </c>
      <c r="D83" s="198" t="s">
        <v>338</v>
      </c>
      <c r="E83" s="253">
        <v>102000</v>
      </c>
    </row>
    <row r="84" spans="1:5" ht="12.75">
      <c r="A84" s="196"/>
      <c r="B84" s="196" t="s">
        <v>341</v>
      </c>
      <c r="C84" s="196"/>
      <c r="D84" s="197" t="s">
        <v>126</v>
      </c>
      <c r="E84" s="253">
        <f>E85</f>
        <v>59000</v>
      </c>
    </row>
    <row r="85" spans="1:5" ht="25.5">
      <c r="A85" s="196"/>
      <c r="B85" s="196"/>
      <c r="C85" s="196" t="s">
        <v>337</v>
      </c>
      <c r="D85" s="198" t="s">
        <v>338</v>
      </c>
      <c r="E85" s="253">
        <v>59000</v>
      </c>
    </row>
    <row r="86" spans="1:5" ht="12.75">
      <c r="A86" s="196" t="s">
        <v>342</v>
      </c>
      <c r="B86" s="196"/>
      <c r="C86" s="196"/>
      <c r="D86" s="197" t="s">
        <v>343</v>
      </c>
      <c r="E86" s="253">
        <f>E87</f>
        <v>500000</v>
      </c>
    </row>
    <row r="87" spans="1:5" ht="12.75">
      <c r="A87" s="196"/>
      <c r="B87" s="196" t="s">
        <v>344</v>
      </c>
      <c r="C87" s="196"/>
      <c r="D87" s="197" t="s">
        <v>345</v>
      </c>
      <c r="E87" s="253">
        <f>E88</f>
        <v>500000</v>
      </c>
    </row>
    <row r="88" spans="1:5" ht="25.5">
      <c r="A88" s="196"/>
      <c r="B88" s="196"/>
      <c r="C88" s="196" t="s">
        <v>346</v>
      </c>
      <c r="D88" s="200" t="s">
        <v>347</v>
      </c>
      <c r="E88" s="253">
        <v>500000</v>
      </c>
    </row>
    <row r="89" spans="1:5" ht="12.75">
      <c r="A89" s="274" t="s">
        <v>348</v>
      </c>
      <c r="B89" s="275"/>
      <c r="C89" s="275"/>
      <c r="D89" s="276"/>
      <c r="E89" s="247">
        <f>E7+E10+E13+E21+E24+E33+E36+E67+E74+E86</f>
        <v>12719188</v>
      </c>
    </row>
  </sheetData>
  <mergeCells count="7">
    <mergeCell ref="A89:D89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1.37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&amp;A
do uchwały Nr III/   /06   
Rady Miejskiej w Golczewie
z dnia     grudnia 2006 r. 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7" sqref="A7:D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84" t="s">
        <v>361</v>
      </c>
      <c r="B1" s="284"/>
      <c r="C1" s="284"/>
      <c r="D1" s="284"/>
      <c r="E1" s="284"/>
    </row>
    <row r="2" spans="4:5" ht="19.5" customHeight="1">
      <c r="D2" s="7"/>
      <c r="E2" s="7"/>
    </row>
    <row r="3" ht="19.5" customHeight="1">
      <c r="E3" s="12" t="s">
        <v>41</v>
      </c>
    </row>
    <row r="4" spans="1:5" ht="19.5" customHeight="1">
      <c r="A4" s="250" t="s">
        <v>63</v>
      </c>
      <c r="B4" s="250" t="s">
        <v>2</v>
      </c>
      <c r="C4" s="250" t="s">
        <v>3</v>
      </c>
      <c r="D4" s="250" t="s">
        <v>44</v>
      </c>
      <c r="E4" s="250" t="s">
        <v>43</v>
      </c>
    </row>
    <row r="5" spans="1:5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30" customHeight="1">
      <c r="A6" s="29">
        <v>1</v>
      </c>
      <c r="B6" s="29">
        <v>921</v>
      </c>
      <c r="C6" s="29">
        <v>92116</v>
      </c>
      <c r="D6" s="31" t="s">
        <v>360</v>
      </c>
      <c r="E6" s="220">
        <v>153600</v>
      </c>
    </row>
    <row r="7" spans="1:5" ht="30" customHeight="1">
      <c r="A7" s="299" t="s">
        <v>93</v>
      </c>
      <c r="B7" s="300"/>
      <c r="C7" s="300"/>
      <c r="D7" s="301"/>
      <c r="E7" s="221">
        <f>SUM(E6:E6)</f>
        <v>153600</v>
      </c>
    </row>
    <row r="9" ht="12.75">
      <c r="A9" s="67"/>
    </row>
    <row r="10" ht="12.75">
      <c r="A10" s="65"/>
    </row>
    <row r="12" ht="12.75">
      <c r="A12" s="65"/>
    </row>
  </sheetData>
  <mergeCells count="2">
    <mergeCell ref="A1:E1"/>
    <mergeCell ref="A7:D7"/>
  </mergeCells>
  <printOptions horizontalCentered="1"/>
  <pageMargins left="0.5511811023622047" right="0.5118110236220472" top="1.53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III/   /06
Rady Miejskiej w Golczewie
z dnia   grudnia 2006 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66" t="s">
        <v>94</v>
      </c>
      <c r="B1" s="266"/>
      <c r="C1" s="266"/>
      <c r="D1" s="266"/>
      <c r="E1" s="266"/>
    </row>
    <row r="2" spans="4:5" ht="19.5" customHeight="1">
      <c r="D2" s="7"/>
      <c r="E2" s="7"/>
    </row>
    <row r="3" spans="4:5" ht="19.5" customHeight="1">
      <c r="D3" s="1"/>
      <c r="E3" s="10" t="s">
        <v>41</v>
      </c>
    </row>
    <row r="4" spans="1:5" ht="19.5" customHeight="1">
      <c r="A4" s="250" t="s">
        <v>63</v>
      </c>
      <c r="B4" s="250" t="s">
        <v>2</v>
      </c>
      <c r="C4" s="250" t="s">
        <v>3</v>
      </c>
      <c r="D4" s="250" t="s">
        <v>42</v>
      </c>
      <c r="E4" s="250" t="s">
        <v>43</v>
      </c>
    </row>
    <row r="5" spans="1:5" s="64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30" customHeight="1">
      <c r="A6" s="222">
        <v>1</v>
      </c>
      <c r="B6" s="222">
        <v>851</v>
      </c>
      <c r="C6" s="222">
        <v>85154</v>
      </c>
      <c r="D6" s="223" t="s">
        <v>362</v>
      </c>
      <c r="E6" s="224">
        <v>30000</v>
      </c>
    </row>
    <row r="7" spans="1:5" ht="30" customHeight="1">
      <c r="A7" s="299" t="s">
        <v>93</v>
      </c>
      <c r="B7" s="300"/>
      <c r="C7" s="300"/>
      <c r="D7" s="301"/>
      <c r="E7" s="221">
        <f>E6</f>
        <v>30000</v>
      </c>
    </row>
    <row r="9" ht="12.75">
      <c r="A9" s="65"/>
    </row>
  </sheetData>
  <mergeCells count="2">
    <mergeCell ref="A1:E1"/>
    <mergeCell ref="A7:D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III/   /06 
Rady Miejskiej w Golczewie
z dnia   grudnia 2006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bestFit="1" customWidth="1"/>
    <col min="2" max="2" width="7.00390625" style="1" customWidth="1"/>
    <col min="3" max="3" width="9.125" style="1" customWidth="1"/>
    <col min="4" max="4" width="6.75390625" style="1" customWidth="1"/>
    <col min="5" max="5" width="63.125" style="1" customWidth="1"/>
    <col min="6" max="6" width="17.75390625" style="1" customWidth="1"/>
    <col min="7" max="16384" width="9.125" style="1" customWidth="1"/>
  </cols>
  <sheetData>
    <row r="1" spans="1:13" ht="19.5" customHeight="1">
      <c r="A1" s="282" t="s">
        <v>38</v>
      </c>
      <c r="B1" s="282"/>
      <c r="C1" s="282"/>
      <c r="D1" s="282"/>
      <c r="E1" s="282"/>
      <c r="F1" s="282"/>
      <c r="G1" s="7"/>
      <c r="H1" s="7"/>
      <c r="I1" s="7"/>
      <c r="J1" s="7"/>
      <c r="K1" s="7"/>
      <c r="L1" s="7"/>
      <c r="M1" s="7"/>
    </row>
    <row r="2" spans="1:10" ht="19.5" customHeight="1">
      <c r="A2" s="282" t="s">
        <v>45</v>
      </c>
      <c r="B2" s="282"/>
      <c r="C2" s="282"/>
      <c r="D2" s="282"/>
      <c r="E2" s="282"/>
      <c r="F2" s="282"/>
      <c r="G2" s="7"/>
      <c r="H2" s="7"/>
      <c r="I2" s="7"/>
      <c r="J2" s="7"/>
    </row>
    <row r="4" ht="12.75">
      <c r="F4" s="10" t="s">
        <v>41</v>
      </c>
    </row>
    <row r="5" spans="1:13" ht="19.5" customHeight="1">
      <c r="A5" s="250" t="s">
        <v>63</v>
      </c>
      <c r="B5" s="250" t="s">
        <v>2</v>
      </c>
      <c r="C5" s="250" t="s">
        <v>3</v>
      </c>
      <c r="D5" s="250" t="s">
        <v>4</v>
      </c>
      <c r="E5" s="250" t="s">
        <v>0</v>
      </c>
      <c r="F5" s="250" t="s">
        <v>58</v>
      </c>
      <c r="G5" s="8"/>
      <c r="H5" s="8"/>
      <c r="I5" s="8"/>
      <c r="J5" s="8"/>
      <c r="K5" s="8"/>
      <c r="L5" s="9"/>
      <c r="M5" s="9"/>
    </row>
    <row r="6" spans="1:13" ht="19.5" customHeight="1">
      <c r="A6" s="24" t="s">
        <v>10</v>
      </c>
      <c r="B6" s="228" t="s">
        <v>342</v>
      </c>
      <c r="C6" s="228"/>
      <c r="D6" s="228"/>
      <c r="E6" s="39" t="s">
        <v>67</v>
      </c>
      <c r="F6" s="225">
        <v>4000</v>
      </c>
      <c r="G6" s="8"/>
      <c r="H6" s="8"/>
      <c r="I6" s="8"/>
      <c r="J6" s="8"/>
      <c r="K6" s="8"/>
      <c r="L6" s="9"/>
      <c r="M6" s="9"/>
    </row>
    <row r="7" spans="1:13" ht="19.5" customHeight="1">
      <c r="A7" s="24" t="s">
        <v>15</v>
      </c>
      <c r="B7" s="228"/>
      <c r="C7" s="228" t="s">
        <v>363</v>
      </c>
      <c r="D7" s="228"/>
      <c r="E7" s="39" t="s">
        <v>9</v>
      </c>
      <c r="F7" s="225">
        <f>SUM(F8:F9)</f>
        <v>25200</v>
      </c>
      <c r="G7" s="8"/>
      <c r="H7" s="8"/>
      <c r="I7" s="8"/>
      <c r="J7" s="8"/>
      <c r="K7" s="8"/>
      <c r="L7" s="9"/>
      <c r="M7" s="9"/>
    </row>
    <row r="8" spans="1:13" ht="19.5" customHeight="1">
      <c r="A8" s="40" t="s">
        <v>12</v>
      </c>
      <c r="B8" s="229"/>
      <c r="C8" s="229"/>
      <c r="D8" s="229" t="s">
        <v>270</v>
      </c>
      <c r="E8" s="41" t="s">
        <v>271</v>
      </c>
      <c r="F8" s="226">
        <v>25000</v>
      </c>
      <c r="G8" s="8"/>
      <c r="H8" s="8"/>
      <c r="I8" s="8"/>
      <c r="J8" s="8"/>
      <c r="K8" s="8"/>
      <c r="L8" s="9"/>
      <c r="M8" s="9"/>
    </row>
    <row r="9" spans="1:13" ht="19.5" customHeight="1">
      <c r="A9" s="29" t="s">
        <v>13</v>
      </c>
      <c r="B9" s="230"/>
      <c r="C9" s="230"/>
      <c r="D9" s="230" t="s">
        <v>260</v>
      </c>
      <c r="E9" s="42" t="s">
        <v>261</v>
      </c>
      <c r="F9" s="220">
        <v>200</v>
      </c>
      <c r="G9" s="8"/>
      <c r="H9" s="8"/>
      <c r="I9" s="8"/>
      <c r="J9" s="8"/>
      <c r="K9" s="8"/>
      <c r="L9" s="9"/>
      <c r="M9" s="9"/>
    </row>
    <row r="10" spans="1:13" ht="19.5" customHeight="1">
      <c r="A10" s="24" t="s">
        <v>16</v>
      </c>
      <c r="B10" s="228"/>
      <c r="C10" s="228"/>
      <c r="D10" s="228"/>
      <c r="E10" s="39" t="s">
        <v>8</v>
      </c>
      <c r="F10" s="225">
        <f>SUM(F11:F12)</f>
        <v>29000</v>
      </c>
      <c r="G10" s="8"/>
      <c r="H10" s="8"/>
      <c r="I10" s="8"/>
      <c r="J10" s="8"/>
      <c r="K10" s="8"/>
      <c r="L10" s="9"/>
      <c r="M10" s="9"/>
    </row>
    <row r="11" spans="1:13" ht="19.5" customHeight="1">
      <c r="A11" s="27" t="s">
        <v>12</v>
      </c>
      <c r="B11" s="231"/>
      <c r="C11" s="231"/>
      <c r="D11" s="231"/>
      <c r="E11" s="43" t="s">
        <v>36</v>
      </c>
      <c r="F11" s="219">
        <v>200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29" t="s">
        <v>13</v>
      </c>
      <c r="B12" s="230"/>
      <c r="C12" s="230"/>
      <c r="D12" s="230"/>
      <c r="E12" s="42" t="s">
        <v>39</v>
      </c>
      <c r="F12" s="220">
        <v>28800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24" t="s">
        <v>37</v>
      </c>
      <c r="B13" s="228"/>
      <c r="C13" s="228"/>
      <c r="D13" s="228"/>
      <c r="E13" s="39" t="s">
        <v>69</v>
      </c>
      <c r="F13" s="225">
        <f>F6+F7-F10</f>
        <v>200</v>
      </c>
      <c r="G13" s="8"/>
      <c r="H13" s="8"/>
      <c r="I13" s="8"/>
      <c r="J13" s="8"/>
      <c r="K13" s="8"/>
      <c r="L13" s="9"/>
      <c r="M13" s="9"/>
    </row>
    <row r="14" spans="1:13" ht="15">
      <c r="A14" s="8"/>
      <c r="B14" s="8"/>
      <c r="C14" s="8"/>
      <c r="D14" s="8"/>
      <c r="E14" s="8"/>
      <c r="F14" s="227"/>
      <c r="G14" s="8"/>
      <c r="H14" s="8"/>
      <c r="I14" s="8"/>
      <c r="J14" s="8"/>
      <c r="K14" s="8"/>
      <c r="L14" s="9"/>
      <c r="M14" s="9"/>
    </row>
    <row r="15" spans="1:1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</row>
    <row r="18" spans="1:1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</row>
    <row r="19" spans="1:1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</row>
    <row r="20" spans="1:1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2">
    <mergeCell ref="A1:F1"/>
    <mergeCell ref="A2:F2"/>
  </mergeCells>
  <printOptions horizontalCentered="1"/>
  <pageMargins left="0.5905511811023623" right="0.5905511811023623" top="1.41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 xml:space="preserve">&amp;RZałącznik nr &amp;A
 do uchwały Nr III/   /06
Rady Miejskiej w Golczewie
z dnia   grudnia 2006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view="pageBreakPreview" zoomScale="75" zoomScaleSheetLayoutView="75" workbookViewId="0" topLeftCell="A61">
      <selection activeCell="E65" sqref="E65"/>
    </sheetView>
  </sheetViews>
  <sheetFormatPr defaultColWidth="9.00390625" defaultRowHeight="12.75"/>
  <cols>
    <col min="1" max="1" width="3.875" style="0" customWidth="1"/>
    <col min="2" max="2" width="55.75390625" style="0" customWidth="1"/>
    <col min="3" max="14" width="13.00390625" style="0" customWidth="1"/>
  </cols>
  <sheetData>
    <row r="1" spans="1:14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75"/>
      <c r="M1" s="75"/>
      <c r="N1" s="75"/>
    </row>
    <row r="2" spans="1:14" ht="12.75">
      <c r="A2" s="51"/>
      <c r="B2" s="51"/>
      <c r="C2" s="51"/>
      <c r="D2" s="302"/>
      <c r="E2" s="302"/>
      <c r="F2" s="302"/>
      <c r="G2" s="302"/>
      <c r="H2" s="51"/>
      <c r="I2" s="51"/>
      <c r="J2" s="51"/>
      <c r="K2" s="51"/>
      <c r="L2" s="75"/>
      <c r="M2" s="75"/>
      <c r="N2" s="75"/>
    </row>
    <row r="3" spans="1:14" ht="12.75">
      <c r="A3" s="51"/>
      <c r="B3" s="51"/>
      <c r="C3" s="51"/>
      <c r="D3" s="302"/>
      <c r="E3" s="302"/>
      <c r="F3" s="302"/>
      <c r="G3" s="302"/>
      <c r="H3" s="51"/>
      <c r="I3" s="51"/>
      <c r="J3" s="51"/>
      <c r="K3" s="51"/>
      <c r="L3" s="75"/>
      <c r="M3" s="75"/>
      <c r="N3" s="75"/>
    </row>
    <row r="4" spans="1:14" ht="18">
      <c r="A4" s="51"/>
      <c r="B4" s="51"/>
      <c r="C4" s="51"/>
      <c r="D4" s="304" t="s">
        <v>245</v>
      </c>
      <c r="E4" s="304"/>
      <c r="F4" s="304"/>
      <c r="G4" s="304"/>
      <c r="H4" s="304"/>
      <c r="I4" s="304"/>
      <c r="J4" s="51"/>
      <c r="K4" s="51"/>
      <c r="L4" s="75"/>
      <c r="M4" s="75"/>
      <c r="N4" s="75"/>
    </row>
    <row r="5" spans="1:14" ht="18">
      <c r="A5" s="51"/>
      <c r="B5" s="51"/>
      <c r="C5" s="51"/>
      <c r="D5" s="304" t="s">
        <v>246</v>
      </c>
      <c r="E5" s="304"/>
      <c r="F5" s="304"/>
      <c r="G5" s="304"/>
      <c r="H5" s="304"/>
      <c r="I5" s="304"/>
      <c r="J5" s="51"/>
      <c r="K5" s="51"/>
      <c r="L5" s="75"/>
      <c r="M5" s="75"/>
      <c r="N5" s="75"/>
    </row>
    <row r="6" spans="1:14" ht="18">
      <c r="A6" s="51"/>
      <c r="B6" s="51"/>
      <c r="C6" s="51"/>
      <c r="D6" s="304" t="s">
        <v>439</v>
      </c>
      <c r="E6" s="304"/>
      <c r="F6" s="304"/>
      <c r="G6" s="304"/>
      <c r="H6" s="304"/>
      <c r="I6" s="304"/>
      <c r="J6" s="51"/>
      <c r="K6" s="51"/>
      <c r="L6" s="75"/>
      <c r="M6" s="75"/>
      <c r="N6" s="75"/>
    </row>
    <row r="7" spans="1:14" ht="12.75">
      <c r="A7" s="51"/>
      <c r="B7" s="51"/>
      <c r="C7" s="51"/>
      <c r="D7" s="76"/>
      <c r="E7" s="76"/>
      <c r="F7" s="76"/>
      <c r="G7" s="76"/>
      <c r="H7" s="51"/>
      <c r="I7" s="51"/>
      <c r="J7" s="51"/>
      <c r="K7" s="51"/>
      <c r="L7" s="75"/>
      <c r="M7" s="75"/>
      <c r="N7" s="75"/>
    </row>
    <row r="8" spans="1:14" ht="13.5" thickBot="1">
      <c r="A8" s="51"/>
      <c r="B8" s="51"/>
      <c r="C8" s="51"/>
      <c r="D8" s="51"/>
      <c r="E8" s="51"/>
      <c r="F8" s="51"/>
      <c r="G8" s="51"/>
      <c r="H8" s="77"/>
      <c r="I8" s="77"/>
      <c r="J8" s="77"/>
      <c r="K8" s="77"/>
      <c r="L8" s="77"/>
      <c r="M8" s="77"/>
      <c r="N8" s="77" t="s">
        <v>173</v>
      </c>
    </row>
    <row r="9" spans="1:14" ht="14.25" thickBot="1" thickTop="1">
      <c r="A9" s="311" t="s">
        <v>63</v>
      </c>
      <c r="B9" s="313" t="s">
        <v>0</v>
      </c>
      <c r="C9" s="192" t="s">
        <v>174</v>
      </c>
      <c r="D9" s="305" t="s">
        <v>175</v>
      </c>
      <c r="E9" s="306"/>
      <c r="F9" s="306"/>
      <c r="G9" s="306"/>
      <c r="H9" s="306"/>
      <c r="I9" s="306"/>
      <c r="J9" s="306"/>
      <c r="K9" s="306"/>
      <c r="L9" s="306"/>
      <c r="M9" s="306"/>
      <c r="N9" s="307"/>
    </row>
    <row r="10" spans="1:14" ht="12.75">
      <c r="A10" s="312"/>
      <c r="B10" s="314"/>
      <c r="C10" s="78" t="s">
        <v>176</v>
      </c>
      <c r="D10" s="79" t="s">
        <v>177</v>
      </c>
      <c r="E10" s="80" t="s">
        <v>178</v>
      </c>
      <c r="F10" s="80" t="s">
        <v>57</v>
      </c>
      <c r="G10" s="80" t="s">
        <v>61</v>
      </c>
      <c r="H10" s="80" t="s">
        <v>179</v>
      </c>
      <c r="I10" s="80" t="s">
        <v>180</v>
      </c>
      <c r="J10" s="80" t="s">
        <v>181</v>
      </c>
      <c r="K10" s="80" t="s">
        <v>182</v>
      </c>
      <c r="L10" s="80" t="s">
        <v>183</v>
      </c>
      <c r="M10" s="80" t="s">
        <v>184</v>
      </c>
      <c r="N10" s="80" t="s">
        <v>185</v>
      </c>
    </row>
    <row r="11" spans="1:14" ht="13.5" thickBot="1">
      <c r="A11" s="81">
        <v>1</v>
      </c>
      <c r="B11" s="82">
        <v>2</v>
      </c>
      <c r="C11" s="83">
        <v>3</v>
      </c>
      <c r="D11" s="84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  <c r="N11" s="81">
        <v>14</v>
      </c>
    </row>
    <row r="12" spans="1:14" ht="14.25" thickBot="1" thickTop="1">
      <c r="A12" s="85">
        <v>1</v>
      </c>
      <c r="B12" s="86" t="s">
        <v>186</v>
      </c>
      <c r="C12" s="87">
        <v>11105455</v>
      </c>
      <c r="D12" s="88">
        <v>12260000</v>
      </c>
      <c r="E12" s="89">
        <v>12719188</v>
      </c>
      <c r="F12" s="89">
        <v>11060000</v>
      </c>
      <c r="G12" s="89">
        <v>11600000</v>
      </c>
      <c r="H12" s="89">
        <v>12050000</v>
      </c>
      <c r="I12" s="89">
        <v>12400000</v>
      </c>
      <c r="J12" s="89">
        <v>12900000</v>
      </c>
      <c r="K12" s="89">
        <v>13500000</v>
      </c>
      <c r="L12" s="89">
        <v>14000000</v>
      </c>
      <c r="M12" s="89">
        <v>14500000</v>
      </c>
      <c r="N12" s="89">
        <v>14900000</v>
      </c>
    </row>
    <row r="13" spans="1:14" ht="13.5" thickBot="1">
      <c r="A13" s="90">
        <v>2</v>
      </c>
      <c r="B13" s="91" t="s">
        <v>187</v>
      </c>
      <c r="C13" s="93">
        <f aca="true" t="shared" si="0" ref="C13:N13">SUM(C14:C15)</f>
        <v>11820863</v>
      </c>
      <c r="D13" s="94">
        <f t="shared" si="0"/>
        <v>14190000</v>
      </c>
      <c r="E13" s="95">
        <f t="shared" si="0"/>
        <v>12220188</v>
      </c>
      <c r="F13" s="95">
        <f t="shared" si="0"/>
        <v>10650000</v>
      </c>
      <c r="G13" s="95">
        <f t="shared" si="0"/>
        <v>11179800</v>
      </c>
      <c r="H13" s="95">
        <f t="shared" si="0"/>
        <v>11700000</v>
      </c>
      <c r="I13" s="95">
        <f t="shared" si="0"/>
        <v>12050000</v>
      </c>
      <c r="J13" s="95">
        <f t="shared" si="0"/>
        <v>12550000</v>
      </c>
      <c r="K13" s="95">
        <f t="shared" si="0"/>
        <v>13150000</v>
      </c>
      <c r="L13" s="95">
        <f t="shared" si="0"/>
        <v>13650000</v>
      </c>
      <c r="M13" s="95">
        <f t="shared" si="0"/>
        <v>14150000</v>
      </c>
      <c r="N13" s="95">
        <f t="shared" si="0"/>
        <v>14550000</v>
      </c>
    </row>
    <row r="14" spans="1:14" ht="12.75">
      <c r="A14" s="96">
        <v>3</v>
      </c>
      <c r="B14" s="97" t="str">
        <f>"- wydatki bieżące,"</f>
        <v>- wydatki bieżące,</v>
      </c>
      <c r="C14" s="98">
        <v>10175637</v>
      </c>
      <c r="D14" s="99">
        <v>13735000</v>
      </c>
      <c r="E14" s="100">
        <v>12055488</v>
      </c>
      <c r="F14" s="101">
        <v>10200000</v>
      </c>
      <c r="G14" s="101">
        <v>10729800</v>
      </c>
      <c r="H14" s="101">
        <v>11250000</v>
      </c>
      <c r="I14" s="101">
        <v>11600000</v>
      </c>
      <c r="J14" s="101">
        <v>12100000</v>
      </c>
      <c r="K14" s="101">
        <v>12750000</v>
      </c>
      <c r="L14" s="101">
        <v>13150000</v>
      </c>
      <c r="M14" s="101">
        <v>13750000</v>
      </c>
      <c r="N14" s="101">
        <v>14050000</v>
      </c>
    </row>
    <row r="15" spans="1:14" ht="13.5" thickBot="1">
      <c r="A15" s="102">
        <v>4</v>
      </c>
      <c r="B15" s="103" t="str">
        <f>"- wydatki majątkowe,"</f>
        <v>- wydatki majątkowe,</v>
      </c>
      <c r="C15" s="104">
        <v>1645226</v>
      </c>
      <c r="D15" s="105">
        <v>455000</v>
      </c>
      <c r="E15" s="106">
        <v>164700</v>
      </c>
      <c r="F15" s="106">
        <v>450000</v>
      </c>
      <c r="G15" s="106">
        <v>450000</v>
      </c>
      <c r="H15" s="106">
        <v>450000</v>
      </c>
      <c r="I15" s="106">
        <v>450000</v>
      </c>
      <c r="J15" s="106">
        <v>450000</v>
      </c>
      <c r="K15" s="106">
        <v>400000</v>
      </c>
      <c r="L15" s="106">
        <v>500000</v>
      </c>
      <c r="M15" s="106">
        <v>400000</v>
      </c>
      <c r="N15" s="106">
        <v>500000</v>
      </c>
    </row>
    <row r="16" spans="1:14" ht="13.5" thickBot="1">
      <c r="A16" s="90">
        <v>5</v>
      </c>
      <c r="B16" s="91" t="s">
        <v>188</v>
      </c>
      <c r="C16" s="93">
        <f aca="true" t="shared" si="1" ref="C16:N16">C12-C13</f>
        <v>-715408</v>
      </c>
      <c r="D16" s="94">
        <f t="shared" si="1"/>
        <v>-1930000</v>
      </c>
      <c r="E16" s="95">
        <f t="shared" si="1"/>
        <v>499000</v>
      </c>
      <c r="F16" s="95">
        <f t="shared" si="1"/>
        <v>410000</v>
      </c>
      <c r="G16" s="95">
        <f t="shared" si="1"/>
        <v>420200</v>
      </c>
      <c r="H16" s="95">
        <f t="shared" si="1"/>
        <v>350000</v>
      </c>
      <c r="I16" s="95">
        <f t="shared" si="1"/>
        <v>350000</v>
      </c>
      <c r="J16" s="95">
        <f t="shared" si="1"/>
        <v>350000</v>
      </c>
      <c r="K16" s="95">
        <f t="shared" si="1"/>
        <v>350000</v>
      </c>
      <c r="L16" s="95">
        <f t="shared" si="1"/>
        <v>350000</v>
      </c>
      <c r="M16" s="95">
        <f t="shared" si="1"/>
        <v>350000</v>
      </c>
      <c r="N16" s="95">
        <f t="shared" si="1"/>
        <v>350000</v>
      </c>
    </row>
    <row r="17" spans="1:14" ht="13.5" thickBot="1">
      <c r="A17" s="90">
        <v>6</v>
      </c>
      <c r="B17" s="91" t="s">
        <v>189</v>
      </c>
      <c r="C17" s="93">
        <f aca="true" t="shared" si="2" ref="C17:N17">C18-C36</f>
        <v>918200</v>
      </c>
      <c r="D17" s="94">
        <f t="shared" si="2"/>
        <v>1930000</v>
      </c>
      <c r="E17" s="95">
        <f t="shared" si="2"/>
        <v>-499000</v>
      </c>
      <c r="F17" s="95">
        <f t="shared" si="2"/>
        <v>-410000</v>
      </c>
      <c r="G17" s="95">
        <f t="shared" si="2"/>
        <v>-420200</v>
      </c>
      <c r="H17" s="95">
        <f t="shared" si="2"/>
        <v>-350000</v>
      </c>
      <c r="I17" s="95">
        <f t="shared" si="2"/>
        <v>-350000</v>
      </c>
      <c r="J17" s="95">
        <f t="shared" si="2"/>
        <v>-350000</v>
      </c>
      <c r="K17" s="95">
        <f t="shared" si="2"/>
        <v>-350000</v>
      </c>
      <c r="L17" s="95">
        <f t="shared" si="2"/>
        <v>-350000</v>
      </c>
      <c r="M17" s="95">
        <f t="shared" si="2"/>
        <v>-350000</v>
      </c>
      <c r="N17" s="95">
        <f t="shared" si="2"/>
        <v>-350000</v>
      </c>
    </row>
    <row r="18" spans="1:14" ht="13.5" thickBot="1">
      <c r="A18" s="107">
        <v>7</v>
      </c>
      <c r="B18" s="91" t="s">
        <v>190</v>
      </c>
      <c r="C18" s="93">
        <f aca="true" t="shared" si="3" ref="C18:N18">C19+C22+SUM(C25:C27)+C30+C33+C34</f>
        <v>1620200</v>
      </c>
      <c r="D18" s="108">
        <f t="shared" si="3"/>
        <v>3500000</v>
      </c>
      <c r="E18" s="92">
        <f t="shared" si="3"/>
        <v>0</v>
      </c>
      <c r="F18" s="92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</row>
    <row r="19" spans="1:14" ht="12.75">
      <c r="A19" s="109">
        <v>8</v>
      </c>
      <c r="B19" s="110" t="s">
        <v>191</v>
      </c>
      <c r="C19" s="112">
        <v>1400000</v>
      </c>
      <c r="D19" s="113">
        <v>3500000</v>
      </c>
      <c r="E19" s="111"/>
      <c r="F19" s="111"/>
      <c r="G19" s="114"/>
      <c r="H19" s="114"/>
      <c r="I19" s="114"/>
      <c r="J19" s="114"/>
      <c r="K19" s="114"/>
      <c r="L19" s="114"/>
      <c r="M19" s="114"/>
      <c r="N19" s="114"/>
    </row>
    <row r="20" spans="1:14" ht="51">
      <c r="A20" s="109"/>
      <c r="B20" s="115" t="s">
        <v>192</v>
      </c>
      <c r="C20" s="116"/>
      <c r="D20" s="113"/>
      <c r="E20" s="111"/>
      <c r="F20" s="111"/>
      <c r="G20" s="114"/>
      <c r="H20" s="114"/>
      <c r="I20" s="114"/>
      <c r="J20" s="114"/>
      <c r="K20" s="114"/>
      <c r="L20" s="114"/>
      <c r="M20" s="114"/>
      <c r="N20" s="114"/>
    </row>
    <row r="21" spans="1:14" ht="51">
      <c r="A21" s="109"/>
      <c r="B21" s="115" t="s">
        <v>193</v>
      </c>
      <c r="C21" s="116"/>
      <c r="D21" s="113"/>
      <c r="E21" s="111"/>
      <c r="F21" s="111"/>
      <c r="G21" s="114"/>
      <c r="H21" s="114"/>
      <c r="I21" s="114"/>
      <c r="J21" s="114"/>
      <c r="K21" s="114"/>
      <c r="L21" s="114"/>
      <c r="M21" s="114"/>
      <c r="N21" s="114"/>
    </row>
    <row r="22" spans="1:14" ht="12.75">
      <c r="A22" s="109">
        <v>9</v>
      </c>
      <c r="B22" s="110" t="s">
        <v>194</v>
      </c>
      <c r="C22" s="116">
        <v>220200</v>
      </c>
      <c r="D22" s="113"/>
      <c r="E22" s="111"/>
      <c r="F22" s="111"/>
      <c r="G22" s="114"/>
      <c r="H22" s="114"/>
      <c r="I22" s="114"/>
      <c r="J22" s="114"/>
      <c r="K22" s="114"/>
      <c r="L22" s="114"/>
      <c r="M22" s="114"/>
      <c r="N22" s="114"/>
    </row>
    <row r="23" spans="1:14" ht="51">
      <c r="A23" s="109"/>
      <c r="B23" s="115" t="s">
        <v>195</v>
      </c>
      <c r="C23" s="116"/>
      <c r="D23" s="113"/>
      <c r="E23" s="111"/>
      <c r="F23" s="111"/>
      <c r="G23" s="114"/>
      <c r="H23" s="114"/>
      <c r="I23" s="114"/>
      <c r="J23" s="114"/>
      <c r="K23" s="114"/>
      <c r="L23" s="114"/>
      <c r="M23" s="114"/>
      <c r="N23" s="114"/>
    </row>
    <row r="24" spans="1:14" ht="51">
      <c r="A24" s="109"/>
      <c r="B24" s="115" t="s">
        <v>196</v>
      </c>
      <c r="C24" s="116"/>
      <c r="D24" s="113"/>
      <c r="E24" s="111"/>
      <c r="F24" s="111"/>
      <c r="G24" s="114"/>
      <c r="H24" s="114"/>
      <c r="I24" s="114"/>
      <c r="J24" s="114"/>
      <c r="K24" s="114"/>
      <c r="L24" s="114"/>
      <c r="M24" s="114"/>
      <c r="N24" s="114"/>
    </row>
    <row r="25" spans="1:14" ht="12.75">
      <c r="A25" s="109">
        <v>10</v>
      </c>
      <c r="B25" s="110" t="s">
        <v>197</v>
      </c>
      <c r="C25" s="116"/>
      <c r="D25" s="113"/>
      <c r="E25" s="111"/>
      <c r="F25" s="111"/>
      <c r="G25" s="114"/>
      <c r="H25" s="114"/>
      <c r="I25" s="114"/>
      <c r="J25" s="114"/>
      <c r="K25" s="114"/>
      <c r="L25" s="114"/>
      <c r="M25" s="114"/>
      <c r="N25" s="114"/>
    </row>
    <row r="26" spans="1:14" ht="12.75">
      <c r="A26" s="109">
        <v>11</v>
      </c>
      <c r="B26" s="110" t="s">
        <v>198</v>
      </c>
      <c r="C26" s="116"/>
      <c r="D26" s="113"/>
      <c r="E26" s="111"/>
      <c r="F26" s="111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109">
        <v>12</v>
      </c>
      <c r="B27" s="110" t="s">
        <v>199</v>
      </c>
      <c r="C27" s="116"/>
      <c r="D27" s="113"/>
      <c r="E27" s="111"/>
      <c r="F27" s="111"/>
      <c r="G27" s="114"/>
      <c r="H27" s="114"/>
      <c r="I27" s="114"/>
      <c r="J27" s="114"/>
      <c r="K27" s="114"/>
      <c r="L27" s="114"/>
      <c r="M27" s="114"/>
      <c r="N27" s="114"/>
    </row>
    <row r="28" spans="1:14" ht="51">
      <c r="A28" s="109"/>
      <c r="B28" s="115" t="s">
        <v>192</v>
      </c>
      <c r="C28" s="116"/>
      <c r="D28" s="113"/>
      <c r="E28" s="111"/>
      <c r="F28" s="111"/>
      <c r="G28" s="114"/>
      <c r="H28" s="114"/>
      <c r="I28" s="114"/>
      <c r="J28" s="114"/>
      <c r="K28" s="114"/>
      <c r="L28" s="114"/>
      <c r="M28" s="114"/>
      <c r="N28" s="114"/>
    </row>
    <row r="29" spans="1:14" ht="51">
      <c r="A29" s="109"/>
      <c r="B29" s="115" t="s">
        <v>193</v>
      </c>
      <c r="C29" s="116"/>
      <c r="D29" s="113"/>
      <c r="E29" s="111"/>
      <c r="F29" s="111"/>
      <c r="G29" s="114"/>
      <c r="H29" s="114"/>
      <c r="I29" s="114"/>
      <c r="J29" s="114"/>
      <c r="K29" s="114"/>
      <c r="L29" s="114"/>
      <c r="M29" s="114"/>
      <c r="N29" s="114"/>
    </row>
    <row r="30" spans="1:14" ht="12.75">
      <c r="A30" s="109">
        <v>13</v>
      </c>
      <c r="B30" s="117" t="s">
        <v>200</v>
      </c>
      <c r="C30" s="116"/>
      <c r="D30" s="113"/>
      <c r="E30" s="111"/>
      <c r="F30" s="111"/>
      <c r="G30" s="114"/>
      <c r="H30" s="114"/>
      <c r="I30" s="114"/>
      <c r="J30" s="114"/>
      <c r="K30" s="114"/>
      <c r="L30" s="114"/>
      <c r="M30" s="114"/>
      <c r="N30" s="114"/>
    </row>
    <row r="31" spans="1:14" ht="51">
      <c r="A31" s="109"/>
      <c r="B31" s="115" t="s">
        <v>192</v>
      </c>
      <c r="C31" s="116"/>
      <c r="D31" s="113"/>
      <c r="E31" s="111"/>
      <c r="F31" s="111"/>
      <c r="G31" s="114"/>
      <c r="H31" s="114"/>
      <c r="I31" s="114"/>
      <c r="J31" s="114"/>
      <c r="K31" s="114"/>
      <c r="L31" s="114"/>
      <c r="M31" s="114"/>
      <c r="N31" s="114"/>
    </row>
    <row r="32" spans="1:14" ht="51">
      <c r="A32" s="109"/>
      <c r="B32" s="115" t="s">
        <v>193</v>
      </c>
      <c r="C32" s="116"/>
      <c r="D32" s="113"/>
      <c r="E32" s="111"/>
      <c r="F32" s="111"/>
      <c r="G32" s="114"/>
      <c r="H32" s="114"/>
      <c r="I32" s="114"/>
      <c r="J32" s="114"/>
      <c r="K32" s="114"/>
      <c r="L32" s="114"/>
      <c r="M32" s="114"/>
      <c r="N32" s="114"/>
    </row>
    <row r="33" spans="1:14" ht="12.75">
      <c r="A33" s="109">
        <v>14</v>
      </c>
      <c r="B33" s="110" t="s">
        <v>201</v>
      </c>
      <c r="C33" s="116"/>
      <c r="D33" s="113"/>
      <c r="E33" s="111"/>
      <c r="F33" s="111"/>
      <c r="G33" s="114"/>
      <c r="H33" s="114"/>
      <c r="I33" s="114"/>
      <c r="J33" s="114"/>
      <c r="K33" s="114"/>
      <c r="L33" s="114"/>
      <c r="M33" s="114"/>
      <c r="N33" s="114"/>
    </row>
    <row r="34" spans="1:14" ht="13.5" thickBot="1">
      <c r="A34" s="118">
        <v>15</v>
      </c>
      <c r="B34" s="119" t="s">
        <v>202</v>
      </c>
      <c r="C34" s="121"/>
      <c r="D34" s="122"/>
      <c r="E34" s="120"/>
      <c r="F34" s="120"/>
      <c r="G34" s="123"/>
      <c r="H34" s="123"/>
      <c r="I34" s="123"/>
      <c r="J34" s="123"/>
      <c r="K34" s="123"/>
      <c r="L34" s="123"/>
      <c r="M34" s="123"/>
      <c r="N34" s="123"/>
    </row>
    <row r="35" spans="1:14" ht="14.25" thickBot="1" thickTop="1">
      <c r="A35" s="124">
        <v>1</v>
      </c>
      <c r="B35" s="125">
        <v>2</v>
      </c>
      <c r="C35" s="127">
        <v>3</v>
      </c>
      <c r="D35" s="128">
        <v>4</v>
      </c>
      <c r="E35" s="126">
        <v>5</v>
      </c>
      <c r="F35" s="126">
        <v>6</v>
      </c>
      <c r="G35" s="129">
        <v>7</v>
      </c>
      <c r="H35" s="129">
        <v>8</v>
      </c>
      <c r="I35" s="129">
        <v>9</v>
      </c>
      <c r="J35" s="129">
        <v>10</v>
      </c>
      <c r="K35" s="129">
        <v>11</v>
      </c>
      <c r="L35" s="129">
        <v>12</v>
      </c>
      <c r="M35" s="129">
        <v>13</v>
      </c>
      <c r="N35" s="129">
        <v>14</v>
      </c>
    </row>
    <row r="36" spans="1:14" ht="14.25" thickBot="1" thickTop="1">
      <c r="A36" s="130">
        <v>16</v>
      </c>
      <c r="B36" s="131" t="s">
        <v>203</v>
      </c>
      <c r="C36" s="132">
        <f aca="true" t="shared" si="4" ref="C36:N36">C37+C40+C43+C44+C47+C50</f>
        <v>702000</v>
      </c>
      <c r="D36" s="133">
        <f t="shared" si="4"/>
        <v>1570000</v>
      </c>
      <c r="E36" s="134">
        <f t="shared" si="4"/>
        <v>499000</v>
      </c>
      <c r="F36" s="134">
        <f t="shared" si="4"/>
        <v>410000</v>
      </c>
      <c r="G36" s="134">
        <f t="shared" si="4"/>
        <v>420200</v>
      </c>
      <c r="H36" s="134">
        <f t="shared" si="4"/>
        <v>350000</v>
      </c>
      <c r="I36" s="134">
        <f t="shared" si="4"/>
        <v>350000</v>
      </c>
      <c r="J36" s="134">
        <f t="shared" si="4"/>
        <v>350000</v>
      </c>
      <c r="K36" s="134">
        <f t="shared" si="4"/>
        <v>350000</v>
      </c>
      <c r="L36" s="134">
        <f t="shared" si="4"/>
        <v>350000</v>
      </c>
      <c r="M36" s="134">
        <f t="shared" si="4"/>
        <v>350000</v>
      </c>
      <c r="N36" s="134">
        <f t="shared" si="4"/>
        <v>350000</v>
      </c>
    </row>
    <row r="37" spans="1:14" ht="12.75">
      <c r="A37" s="109">
        <v>17</v>
      </c>
      <c r="B37" s="110" t="s">
        <v>204</v>
      </c>
      <c r="C37" s="116">
        <v>450000</v>
      </c>
      <c r="D37" s="135">
        <v>1400000</v>
      </c>
      <c r="E37" s="111">
        <v>350000</v>
      </c>
      <c r="F37" s="114">
        <v>350000</v>
      </c>
      <c r="G37" s="114">
        <v>350000</v>
      </c>
      <c r="H37" s="114">
        <v>350000</v>
      </c>
      <c r="I37" s="114">
        <v>350000</v>
      </c>
      <c r="J37" s="114">
        <v>350000</v>
      </c>
      <c r="K37" s="114">
        <v>350000</v>
      </c>
      <c r="L37" s="114">
        <v>350000</v>
      </c>
      <c r="M37" s="114">
        <v>350000</v>
      </c>
      <c r="N37" s="114">
        <v>350000</v>
      </c>
    </row>
    <row r="38" spans="1:14" ht="51">
      <c r="A38" s="109"/>
      <c r="B38" s="115" t="s">
        <v>192</v>
      </c>
      <c r="C38" s="116"/>
      <c r="D38" s="135"/>
      <c r="E38" s="111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ht="51">
      <c r="A39" s="109"/>
      <c r="B39" s="115" t="s">
        <v>193</v>
      </c>
      <c r="C39" s="116"/>
      <c r="D39" s="135"/>
      <c r="E39" s="111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14" ht="12.75">
      <c r="A40" s="109">
        <v>18</v>
      </c>
      <c r="B40" s="110" t="s">
        <v>205</v>
      </c>
      <c r="C40" s="116">
        <v>252000</v>
      </c>
      <c r="D40" s="135">
        <v>170000</v>
      </c>
      <c r="E40" s="111">
        <v>149000</v>
      </c>
      <c r="F40" s="114">
        <v>60000</v>
      </c>
      <c r="G40" s="114">
        <v>70200</v>
      </c>
      <c r="H40" s="114"/>
      <c r="I40" s="114"/>
      <c r="J40" s="114"/>
      <c r="K40" s="114"/>
      <c r="L40" s="114"/>
      <c r="M40" s="114"/>
      <c r="N40" s="114"/>
    </row>
    <row r="41" spans="1:14" ht="51">
      <c r="A41" s="109"/>
      <c r="B41" s="115" t="s">
        <v>206</v>
      </c>
      <c r="C41" s="116"/>
      <c r="D41" s="135"/>
      <c r="E41" s="111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ht="51">
      <c r="A42" s="109"/>
      <c r="B42" s="115" t="s">
        <v>196</v>
      </c>
      <c r="C42" s="116"/>
      <c r="D42" s="135"/>
      <c r="E42" s="111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2.75">
      <c r="A43" s="109">
        <v>19</v>
      </c>
      <c r="B43" s="110" t="s">
        <v>207</v>
      </c>
      <c r="C43" s="116"/>
      <c r="D43" s="135"/>
      <c r="E43" s="111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12.75">
      <c r="A44" s="109">
        <v>20</v>
      </c>
      <c r="B44" s="110" t="s">
        <v>208</v>
      </c>
      <c r="C44" s="116"/>
      <c r="D44" s="135"/>
      <c r="E44" s="111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ht="51">
      <c r="A45" s="109"/>
      <c r="B45" s="115" t="s">
        <v>192</v>
      </c>
      <c r="C45" s="116"/>
      <c r="D45" s="135"/>
      <c r="E45" s="111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1:14" ht="51">
      <c r="A46" s="109"/>
      <c r="B46" s="115" t="s">
        <v>193</v>
      </c>
      <c r="C46" s="116"/>
      <c r="D46" s="135"/>
      <c r="E46" s="111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 ht="12.75">
      <c r="A47" s="109">
        <v>21</v>
      </c>
      <c r="B47" s="110" t="s">
        <v>209</v>
      </c>
      <c r="C47" s="116"/>
      <c r="D47" s="135"/>
      <c r="E47" s="111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 ht="51">
      <c r="A48" s="118"/>
      <c r="B48" s="115" t="s">
        <v>192</v>
      </c>
      <c r="C48" s="121"/>
      <c r="D48" s="122"/>
      <c r="E48" s="120"/>
      <c r="F48" s="120"/>
      <c r="G48" s="123"/>
      <c r="H48" s="123"/>
      <c r="I48" s="123"/>
      <c r="J48" s="123"/>
      <c r="K48" s="123"/>
      <c r="L48" s="123"/>
      <c r="M48" s="123"/>
      <c r="N48" s="123"/>
    </row>
    <row r="49" spans="1:14" ht="51">
      <c r="A49" s="118"/>
      <c r="B49" s="115" t="s">
        <v>193</v>
      </c>
      <c r="C49" s="121"/>
      <c r="D49" s="122"/>
      <c r="E49" s="120"/>
      <c r="F49" s="120"/>
      <c r="G49" s="123"/>
      <c r="H49" s="123"/>
      <c r="I49" s="123"/>
      <c r="J49" s="123"/>
      <c r="K49" s="123"/>
      <c r="L49" s="123"/>
      <c r="M49" s="123"/>
      <c r="N49" s="123"/>
    </row>
    <row r="50" spans="1:14" ht="13.5" thickBot="1">
      <c r="A50" s="118">
        <v>22</v>
      </c>
      <c r="B50" s="119" t="s">
        <v>210</v>
      </c>
      <c r="C50" s="121"/>
      <c r="D50" s="122"/>
      <c r="E50" s="120"/>
      <c r="F50" s="120"/>
      <c r="G50" s="123"/>
      <c r="H50" s="123"/>
      <c r="I50" s="123"/>
      <c r="J50" s="123"/>
      <c r="K50" s="123"/>
      <c r="L50" s="123"/>
      <c r="M50" s="123"/>
      <c r="N50" s="123"/>
    </row>
    <row r="51" spans="1:14" ht="13.5" thickBot="1">
      <c r="A51" s="136">
        <v>23</v>
      </c>
      <c r="B51" s="137" t="s">
        <v>211</v>
      </c>
      <c r="C51" s="138"/>
      <c r="D51" s="139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ht="13.5" thickBot="1">
      <c r="A52" s="136">
        <v>24</v>
      </c>
      <c r="B52" s="137" t="s">
        <v>212</v>
      </c>
      <c r="C52" s="141">
        <f aca="true" t="shared" si="5" ref="C52:N52">SUM(C53:C57)+C61</f>
        <v>2980903</v>
      </c>
      <c r="D52" s="142">
        <f t="shared" si="5"/>
        <v>3779200</v>
      </c>
      <c r="E52" s="143">
        <f t="shared" si="5"/>
        <v>3280200</v>
      </c>
      <c r="F52" s="143">
        <f t="shared" si="5"/>
        <v>2870200</v>
      </c>
      <c r="G52" s="143">
        <f t="shared" si="5"/>
        <v>2450000</v>
      </c>
      <c r="H52" s="143">
        <f t="shared" si="5"/>
        <v>2100000</v>
      </c>
      <c r="I52" s="143">
        <f t="shared" si="5"/>
        <v>1750000</v>
      </c>
      <c r="J52" s="143">
        <f t="shared" si="5"/>
        <v>1400000</v>
      </c>
      <c r="K52" s="143">
        <f t="shared" si="5"/>
        <v>1050000</v>
      </c>
      <c r="L52" s="143">
        <f t="shared" si="5"/>
        <v>700000</v>
      </c>
      <c r="M52" s="143">
        <f t="shared" si="5"/>
        <v>350000</v>
      </c>
      <c r="N52" s="143">
        <f t="shared" si="5"/>
        <v>0</v>
      </c>
    </row>
    <row r="53" spans="1:14" ht="12.75">
      <c r="A53" s="109">
        <v>25</v>
      </c>
      <c r="B53" s="110" t="s">
        <v>213</v>
      </c>
      <c r="C53" s="116"/>
      <c r="D53" s="113"/>
      <c r="E53" s="111"/>
      <c r="F53" s="111"/>
      <c r="G53" s="114"/>
      <c r="H53" s="114"/>
      <c r="I53" s="114"/>
      <c r="J53" s="114"/>
      <c r="K53" s="114"/>
      <c r="L53" s="114"/>
      <c r="M53" s="114"/>
      <c r="N53" s="114"/>
    </row>
    <row r="54" spans="1:14" ht="12.75">
      <c r="A54" s="109">
        <v>26</v>
      </c>
      <c r="B54" s="110" t="s">
        <v>214</v>
      </c>
      <c r="C54" s="116">
        <v>1400000</v>
      </c>
      <c r="D54" s="113">
        <v>3500000</v>
      </c>
      <c r="E54" s="111">
        <v>3150000</v>
      </c>
      <c r="F54" s="111">
        <v>2800000</v>
      </c>
      <c r="G54" s="114">
        <v>2450000</v>
      </c>
      <c r="H54" s="114">
        <v>2100000</v>
      </c>
      <c r="I54" s="114">
        <v>1750000</v>
      </c>
      <c r="J54" s="114">
        <v>1400000</v>
      </c>
      <c r="K54" s="114">
        <v>1050000</v>
      </c>
      <c r="L54" s="114">
        <v>700000</v>
      </c>
      <c r="M54" s="114">
        <v>350000</v>
      </c>
      <c r="N54" s="114">
        <v>0</v>
      </c>
    </row>
    <row r="55" spans="1:14" ht="12.75">
      <c r="A55" s="109">
        <v>27</v>
      </c>
      <c r="B55" s="144" t="s">
        <v>215</v>
      </c>
      <c r="C55" s="116">
        <v>449200</v>
      </c>
      <c r="D55" s="113">
        <v>279200</v>
      </c>
      <c r="E55" s="111">
        <v>130200</v>
      </c>
      <c r="F55" s="111">
        <v>70200</v>
      </c>
      <c r="G55" s="114"/>
      <c r="H55" s="114"/>
      <c r="I55" s="114"/>
      <c r="J55" s="114"/>
      <c r="K55" s="114"/>
      <c r="L55" s="114"/>
      <c r="M55" s="114"/>
      <c r="N55" s="114"/>
    </row>
    <row r="56" spans="1:14" ht="14.25">
      <c r="A56" s="109">
        <v>28</v>
      </c>
      <c r="B56" s="144" t="s">
        <v>216</v>
      </c>
      <c r="C56" s="116"/>
      <c r="D56" s="113"/>
      <c r="E56" s="111"/>
      <c r="F56" s="111"/>
      <c r="G56" s="114"/>
      <c r="H56" s="114"/>
      <c r="I56" s="114"/>
      <c r="J56" s="114"/>
      <c r="K56" s="114"/>
      <c r="L56" s="114"/>
      <c r="M56" s="114"/>
      <c r="N56" s="114"/>
    </row>
    <row r="57" spans="1:14" ht="12.75">
      <c r="A57" s="109">
        <v>29</v>
      </c>
      <c r="B57" s="144" t="s">
        <v>217</v>
      </c>
      <c r="C57" s="146">
        <f>SUM(C58:C60)</f>
        <v>1131703</v>
      </c>
      <c r="D57" s="147"/>
      <c r="E57" s="145"/>
      <c r="F57" s="145"/>
      <c r="G57" s="148"/>
      <c r="H57" s="148"/>
      <c r="I57" s="148"/>
      <c r="J57" s="148"/>
      <c r="K57" s="148"/>
      <c r="L57" s="148"/>
      <c r="M57" s="148"/>
      <c r="N57" s="148"/>
    </row>
    <row r="58" spans="1:14" ht="12.75">
      <c r="A58" s="109">
        <v>30</v>
      </c>
      <c r="B58" s="149" t="s">
        <v>218</v>
      </c>
      <c r="C58" s="146"/>
      <c r="D58" s="147"/>
      <c r="E58" s="145"/>
      <c r="F58" s="145"/>
      <c r="G58" s="148"/>
      <c r="H58" s="148"/>
      <c r="I58" s="148"/>
      <c r="J58" s="148"/>
      <c r="K58" s="148"/>
      <c r="L58" s="148"/>
      <c r="M58" s="148"/>
      <c r="N58" s="148"/>
    </row>
    <row r="59" spans="1:14" ht="12.75">
      <c r="A59" s="109">
        <v>31</v>
      </c>
      <c r="B59" s="150" t="s">
        <v>219</v>
      </c>
      <c r="C59" s="146"/>
      <c r="D59" s="147"/>
      <c r="E59" s="145"/>
      <c r="F59" s="145"/>
      <c r="G59" s="148"/>
      <c r="H59" s="148"/>
      <c r="I59" s="148"/>
      <c r="J59" s="148"/>
      <c r="K59" s="148"/>
      <c r="L59" s="148"/>
      <c r="M59" s="148"/>
      <c r="N59" s="148"/>
    </row>
    <row r="60" spans="1:14" ht="12.75">
      <c r="A60" s="109">
        <v>32</v>
      </c>
      <c r="B60" s="151" t="s">
        <v>220</v>
      </c>
      <c r="C60" s="146">
        <v>1131703</v>
      </c>
      <c r="D60" s="147"/>
      <c r="E60" s="145"/>
      <c r="F60" s="145"/>
      <c r="G60" s="148"/>
      <c r="H60" s="148"/>
      <c r="I60" s="148"/>
      <c r="J60" s="148"/>
      <c r="K60" s="148"/>
      <c r="L60" s="148"/>
      <c r="M60" s="148"/>
      <c r="N60" s="148"/>
    </row>
    <row r="61" spans="1:14" ht="39.75">
      <c r="A61" s="308">
        <v>33</v>
      </c>
      <c r="B61" s="152" t="s">
        <v>221</v>
      </c>
      <c r="C61" s="146"/>
      <c r="D61" s="153"/>
      <c r="E61" s="145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ht="12.75">
      <c r="A62" s="309"/>
      <c r="B62" s="154" t="s">
        <v>222</v>
      </c>
      <c r="C62" s="146"/>
      <c r="D62" s="153"/>
      <c r="E62" s="145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12.75">
      <c r="A63" s="309"/>
      <c r="B63" s="154" t="s">
        <v>223</v>
      </c>
      <c r="C63" s="146"/>
      <c r="D63" s="153"/>
      <c r="E63" s="145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1:14" ht="12.75">
      <c r="A64" s="309"/>
      <c r="B64" s="154" t="s">
        <v>224</v>
      </c>
      <c r="C64" s="155"/>
      <c r="D64" s="156"/>
      <c r="E64" s="145"/>
      <c r="F64" s="157"/>
      <c r="G64" s="148"/>
      <c r="H64" s="148"/>
      <c r="I64" s="148"/>
      <c r="J64" s="148"/>
      <c r="K64" s="148"/>
      <c r="L64" s="148"/>
      <c r="M64" s="148"/>
      <c r="N64" s="148"/>
    </row>
    <row r="65" spans="1:14" ht="13.5" thickBot="1">
      <c r="A65" s="309"/>
      <c r="B65" s="154" t="s">
        <v>225</v>
      </c>
      <c r="C65" s="155"/>
      <c r="D65" s="156"/>
      <c r="E65" s="158"/>
      <c r="F65" s="157"/>
      <c r="G65" s="159"/>
      <c r="H65" s="159"/>
      <c r="I65" s="159"/>
      <c r="J65" s="159"/>
      <c r="K65" s="159"/>
      <c r="L65" s="159"/>
      <c r="M65" s="159"/>
      <c r="N65" s="159"/>
    </row>
    <row r="66" spans="1:14" ht="26.25" thickBot="1">
      <c r="A66" s="160">
        <v>34</v>
      </c>
      <c r="B66" s="161" t="s">
        <v>226</v>
      </c>
      <c r="C66" s="162">
        <f aca="true" t="shared" si="6" ref="C66:N66">C52/C12</f>
        <v>0.2684179081361367</v>
      </c>
      <c r="D66" s="163">
        <f t="shared" si="6"/>
        <v>0.3082544861337684</v>
      </c>
      <c r="E66" s="164">
        <f t="shared" si="6"/>
        <v>0.25789382152382684</v>
      </c>
      <c r="F66" s="164">
        <f t="shared" si="6"/>
        <v>0.25951175406871607</v>
      </c>
      <c r="G66" s="164">
        <f t="shared" si="6"/>
        <v>0.21120689655172414</v>
      </c>
      <c r="H66" s="164">
        <f t="shared" si="6"/>
        <v>0.17427385892116182</v>
      </c>
      <c r="I66" s="164">
        <f t="shared" si="6"/>
        <v>0.14112903225806453</v>
      </c>
      <c r="J66" s="164">
        <f t="shared" si="6"/>
        <v>0.10852713178294573</v>
      </c>
      <c r="K66" s="164">
        <f t="shared" si="6"/>
        <v>0.07777777777777778</v>
      </c>
      <c r="L66" s="164">
        <f t="shared" si="6"/>
        <v>0.05</v>
      </c>
      <c r="M66" s="164">
        <f t="shared" si="6"/>
        <v>0.02413793103448276</v>
      </c>
      <c r="N66" s="164">
        <f t="shared" si="6"/>
        <v>0</v>
      </c>
    </row>
    <row r="67" spans="1:14" ht="14.25" thickBot="1" thickTop="1">
      <c r="A67" s="169">
        <v>1</v>
      </c>
      <c r="B67" s="170">
        <v>2</v>
      </c>
      <c r="C67" s="171">
        <v>3</v>
      </c>
      <c r="D67" s="172">
        <v>4</v>
      </c>
      <c r="E67" s="173">
        <v>5</v>
      </c>
      <c r="F67" s="173">
        <v>6</v>
      </c>
      <c r="G67" s="173">
        <v>7</v>
      </c>
      <c r="H67" s="173">
        <v>8</v>
      </c>
      <c r="I67" s="173">
        <v>9</v>
      </c>
      <c r="J67" s="173">
        <v>10</v>
      </c>
      <c r="K67" s="173">
        <v>11</v>
      </c>
      <c r="L67" s="173">
        <v>12</v>
      </c>
      <c r="M67" s="173">
        <v>13</v>
      </c>
      <c r="N67" s="173">
        <v>14</v>
      </c>
    </row>
    <row r="68" spans="1:14" ht="27" thickBot="1" thickTop="1">
      <c r="A68" s="165">
        <v>35</v>
      </c>
      <c r="B68" s="161" t="s">
        <v>227</v>
      </c>
      <c r="C68" s="166"/>
      <c r="D68" s="167"/>
      <c r="E68" s="168"/>
      <c r="F68" s="168"/>
      <c r="G68" s="168"/>
      <c r="H68" s="168"/>
      <c r="I68" s="168"/>
      <c r="J68" s="168"/>
      <c r="K68" s="168"/>
      <c r="L68" s="168"/>
      <c r="M68" s="168"/>
      <c r="N68" s="168"/>
    </row>
    <row r="69" spans="1:14" ht="26.25" thickBot="1">
      <c r="A69" s="174">
        <v>36</v>
      </c>
      <c r="B69" s="175" t="s">
        <v>228</v>
      </c>
      <c r="C69" s="132">
        <f aca="true" t="shared" si="7" ref="C69:N69">SUM(C70:C74)</f>
        <v>1130640</v>
      </c>
      <c r="D69" s="133">
        <f t="shared" si="7"/>
        <v>1836800</v>
      </c>
      <c r="E69" s="134">
        <f t="shared" si="7"/>
        <v>829000</v>
      </c>
      <c r="F69" s="134">
        <f t="shared" si="7"/>
        <v>724000</v>
      </c>
      <c r="G69" s="134">
        <f t="shared" si="7"/>
        <v>714200</v>
      </c>
      <c r="H69" s="134">
        <f t="shared" si="7"/>
        <v>620000</v>
      </c>
      <c r="I69" s="134">
        <f t="shared" si="7"/>
        <v>583000</v>
      </c>
      <c r="J69" s="134">
        <f t="shared" si="7"/>
        <v>564000</v>
      </c>
      <c r="K69" s="134">
        <f t="shared" si="7"/>
        <v>545000</v>
      </c>
      <c r="L69" s="134">
        <f t="shared" si="7"/>
        <v>528000</v>
      </c>
      <c r="M69" s="134">
        <f t="shared" si="7"/>
        <v>482447</v>
      </c>
      <c r="N69" s="134">
        <f t="shared" si="7"/>
        <v>360000</v>
      </c>
    </row>
    <row r="70" spans="1:14" ht="12.75">
      <c r="A70" s="109">
        <v>37</v>
      </c>
      <c r="B70" s="144" t="s">
        <v>229</v>
      </c>
      <c r="C70" s="177">
        <v>516591</v>
      </c>
      <c r="D70" s="178">
        <v>1508000</v>
      </c>
      <c r="E70" s="176">
        <v>526000</v>
      </c>
      <c r="F70" s="179">
        <v>510000</v>
      </c>
      <c r="G70" s="179">
        <v>490000</v>
      </c>
      <c r="H70" s="179">
        <v>470000</v>
      </c>
      <c r="I70" s="179">
        <v>453000</v>
      </c>
      <c r="J70" s="179">
        <v>434000</v>
      </c>
      <c r="K70" s="179">
        <v>415000</v>
      </c>
      <c r="L70" s="179">
        <v>398000</v>
      </c>
      <c r="M70" s="179">
        <v>379000</v>
      </c>
      <c r="N70" s="179">
        <v>360000</v>
      </c>
    </row>
    <row r="71" spans="1:14" ht="12.75">
      <c r="A71" s="109">
        <v>38</v>
      </c>
      <c r="B71" s="144" t="s">
        <v>230</v>
      </c>
      <c r="C71" s="177">
        <v>264049</v>
      </c>
      <c r="D71" s="178">
        <v>178800</v>
      </c>
      <c r="E71" s="176">
        <v>153000</v>
      </c>
      <c r="F71" s="179">
        <v>64000</v>
      </c>
      <c r="G71" s="179">
        <v>74200</v>
      </c>
      <c r="H71" s="179"/>
      <c r="I71" s="179"/>
      <c r="J71" s="179"/>
      <c r="K71" s="179"/>
      <c r="L71" s="179"/>
      <c r="M71" s="179"/>
      <c r="N71" s="179"/>
    </row>
    <row r="72" spans="1:14" ht="25.5">
      <c r="A72" s="109">
        <v>39</v>
      </c>
      <c r="B72" s="180" t="s">
        <v>231</v>
      </c>
      <c r="C72" s="177">
        <v>350000</v>
      </c>
      <c r="D72" s="178">
        <v>150000</v>
      </c>
      <c r="E72" s="176">
        <v>150000</v>
      </c>
      <c r="F72" s="179">
        <v>150000</v>
      </c>
      <c r="G72" s="179">
        <v>150000</v>
      </c>
      <c r="H72" s="179">
        <v>150000</v>
      </c>
      <c r="I72" s="179">
        <v>130000</v>
      </c>
      <c r="J72" s="179">
        <v>130000</v>
      </c>
      <c r="K72" s="179">
        <v>130000</v>
      </c>
      <c r="L72" s="179">
        <v>130000</v>
      </c>
      <c r="M72" s="179">
        <v>103447</v>
      </c>
      <c r="N72" s="179"/>
    </row>
    <row r="73" spans="1:14" ht="25.5">
      <c r="A73" s="109">
        <v>40</v>
      </c>
      <c r="B73" s="152" t="s">
        <v>232</v>
      </c>
      <c r="C73" s="181"/>
      <c r="D73" s="182"/>
      <c r="E73" s="158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ht="39.75">
      <c r="A74" s="310">
        <v>41</v>
      </c>
      <c r="B74" s="180" t="s">
        <v>233</v>
      </c>
      <c r="C74" s="177"/>
      <c r="D74" s="178"/>
      <c r="E74" s="176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ht="12.75">
      <c r="A75" s="310"/>
      <c r="B75" s="149" t="s">
        <v>234</v>
      </c>
      <c r="C75" s="177"/>
      <c r="D75" s="178"/>
      <c r="E75" s="176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2.75">
      <c r="A76" s="310"/>
      <c r="B76" s="149" t="s">
        <v>235</v>
      </c>
      <c r="C76" s="177"/>
      <c r="D76" s="178"/>
      <c r="E76" s="176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ht="12.75">
      <c r="A77" s="308"/>
      <c r="B77" s="183" t="s">
        <v>236</v>
      </c>
      <c r="C77" s="181"/>
      <c r="D77" s="182"/>
      <c r="E77" s="158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1:14" ht="13.5" thickBot="1">
      <c r="A78" s="308"/>
      <c r="B78" s="183" t="s">
        <v>237</v>
      </c>
      <c r="C78" s="181"/>
      <c r="D78" s="182"/>
      <c r="E78" s="158"/>
      <c r="F78" s="159"/>
      <c r="G78" s="159"/>
      <c r="H78" s="159"/>
      <c r="I78" s="159"/>
      <c r="J78" s="159"/>
      <c r="K78" s="159"/>
      <c r="L78" s="159"/>
      <c r="M78" s="159"/>
      <c r="N78" s="159"/>
    </row>
    <row r="79" spans="1:14" ht="26.25" thickBot="1">
      <c r="A79" s="160">
        <v>42</v>
      </c>
      <c r="B79" s="161" t="s">
        <v>238</v>
      </c>
      <c r="C79" s="185">
        <f aca="true" t="shared" si="8" ref="C79:N79">C69/C12</f>
        <v>0.10180942608835028</v>
      </c>
      <c r="D79" s="186">
        <f t="shared" si="8"/>
        <v>0.1498205546492659</v>
      </c>
      <c r="E79" s="187">
        <f t="shared" si="8"/>
        <v>0.06517711665241523</v>
      </c>
      <c r="F79" s="187">
        <f t="shared" si="8"/>
        <v>0.06546112115732369</v>
      </c>
      <c r="G79" s="187">
        <f t="shared" si="8"/>
        <v>0.06156896551724138</v>
      </c>
      <c r="H79" s="187">
        <f t="shared" si="8"/>
        <v>0.051452282157676346</v>
      </c>
      <c r="I79" s="187">
        <f t="shared" si="8"/>
        <v>0.04701612903225806</v>
      </c>
      <c r="J79" s="187">
        <f t="shared" si="8"/>
        <v>0.04372093023255814</v>
      </c>
      <c r="K79" s="187">
        <f t="shared" si="8"/>
        <v>0.04037037037037037</v>
      </c>
      <c r="L79" s="187">
        <f t="shared" si="8"/>
        <v>0.037714285714285714</v>
      </c>
      <c r="M79" s="187">
        <f t="shared" si="8"/>
        <v>0.03327220689655173</v>
      </c>
      <c r="N79" s="187">
        <f t="shared" si="8"/>
        <v>0.024161073825503355</v>
      </c>
    </row>
    <row r="80" spans="1:14" ht="26.25" thickBot="1">
      <c r="A80" s="160">
        <v>43</v>
      </c>
      <c r="B80" s="161" t="s">
        <v>239</v>
      </c>
      <c r="C80" s="185"/>
      <c r="D80" s="186"/>
      <c r="E80" s="187"/>
      <c r="F80" s="184"/>
      <c r="G80" s="187"/>
      <c r="H80" s="187"/>
      <c r="I80" s="187"/>
      <c r="J80" s="187"/>
      <c r="K80" s="187"/>
      <c r="L80" s="187"/>
      <c r="M80" s="187"/>
      <c r="N80" s="187"/>
    </row>
    <row r="81" spans="1:14" ht="14.25">
      <c r="A81" s="188"/>
      <c r="B81" s="193" t="s">
        <v>240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4" ht="14.25">
      <c r="A82" s="188"/>
      <c r="B82" s="193" t="s">
        <v>241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4" ht="14.25">
      <c r="A83" s="188"/>
      <c r="B83" s="193" t="s">
        <v>242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</row>
    <row r="84" spans="1:14" ht="14.25">
      <c r="A84" s="188"/>
      <c r="B84" s="193" t="s">
        <v>243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</row>
    <row r="85" spans="1:14" ht="14.25">
      <c r="A85" s="188"/>
      <c r="B85" s="193" t="s">
        <v>244</v>
      </c>
      <c r="C85" s="303"/>
      <c r="D85" s="303"/>
      <c r="E85" s="303"/>
      <c r="F85" s="189"/>
      <c r="G85" s="189"/>
      <c r="H85" s="189"/>
      <c r="I85" s="189"/>
      <c r="J85" s="189"/>
      <c r="K85" s="189"/>
      <c r="L85" s="189"/>
      <c r="M85" s="189"/>
      <c r="N85" s="189"/>
    </row>
    <row r="86" spans="1:14" ht="14.25">
      <c r="A86" s="188"/>
      <c r="B86" s="189"/>
      <c r="C86" s="189"/>
      <c r="D86" s="190"/>
      <c r="E86" s="191"/>
      <c r="F86" s="189"/>
      <c r="G86" s="189"/>
      <c r="H86" s="189"/>
      <c r="I86" s="189"/>
      <c r="J86" s="189"/>
      <c r="K86" s="189"/>
      <c r="L86" s="189"/>
      <c r="M86" s="189"/>
      <c r="N86" s="189"/>
    </row>
    <row r="87" spans="1:14" ht="12.75">
      <c r="A87" s="188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</row>
    <row r="88" spans="1:14" ht="12.75">
      <c r="A88" s="188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</row>
    <row r="89" spans="1:14" ht="12.75">
      <c r="A89" s="188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</row>
    <row r="90" spans="1:14" ht="12.75">
      <c r="A90" s="188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14" ht="12.75">
      <c r="A91" s="188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</row>
    <row r="92" spans="1:14" ht="12.75">
      <c r="A92" s="188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</row>
    <row r="93" spans="1:14" ht="12.75">
      <c r="A93" s="188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12.75">
      <c r="A94" s="188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  <row r="95" spans="1:14" ht="12.75">
      <c r="A95" s="188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</row>
    <row r="96" spans="1:14" ht="12.75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</row>
    <row r="97" spans="1:14" ht="12.75">
      <c r="A97" s="188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</row>
    <row r="98" spans="1:14" ht="12.75">
      <c r="A98" s="188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</row>
    <row r="99" spans="1:14" ht="12.75">
      <c r="A99" s="188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</row>
    <row r="100" spans="1:14" ht="12.75">
      <c r="A100" s="188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</row>
    <row r="101" spans="1:14" ht="12.75">
      <c r="A101" s="188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</row>
    <row r="102" spans="1:14" ht="12.75">
      <c r="A102" s="188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</row>
    <row r="103" spans="1:14" ht="12.75">
      <c r="A103" s="188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</row>
  </sheetData>
  <mergeCells count="11">
    <mergeCell ref="A61:A65"/>
    <mergeCell ref="A74:A78"/>
    <mergeCell ref="A9:A10"/>
    <mergeCell ref="B9:B10"/>
    <mergeCell ref="D2:G2"/>
    <mergeCell ref="D3:G3"/>
    <mergeCell ref="C85:E85"/>
    <mergeCell ref="D4:I4"/>
    <mergeCell ref="D5:I5"/>
    <mergeCell ref="D6:I6"/>
    <mergeCell ref="D9:N9"/>
  </mergeCells>
  <printOptions/>
  <pageMargins left="0.75" right="0.75" top="1" bottom="1" header="0.5" footer="0.5"/>
  <pageSetup fitToHeight="0" fitToWidth="1" horizontalDpi="600" verticalDpi="600" orientation="landscape" paperSize="9" scale="61" r:id="rId1"/>
  <headerFooter alignWithMargins="0">
    <oddHeader>&amp;RZałącznik nr &amp;A 
do uchwały Nr III/   /06
Rady Miejskiej w Golczewie
z dnia   grudnia 2006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54">
      <selection activeCell="D78" sqref="D78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6.75390625" style="1" customWidth="1"/>
    <col min="7" max="8" width="10.75390625" style="1" customWidth="1"/>
    <col min="9" max="9" width="11.75390625" style="1" customWidth="1"/>
  </cols>
  <sheetData>
    <row r="1" spans="1:9" ht="18">
      <c r="A1" s="282" t="s">
        <v>74</v>
      </c>
      <c r="B1" s="282"/>
      <c r="C1" s="282"/>
      <c r="D1" s="282"/>
      <c r="E1" s="282"/>
      <c r="F1" s="282"/>
      <c r="G1" s="282"/>
      <c r="H1" s="282"/>
      <c r="I1" s="282"/>
    </row>
    <row r="2" spans="1:6" ht="18">
      <c r="A2" s="3"/>
      <c r="B2" s="3"/>
      <c r="C2" s="3"/>
      <c r="D2" s="3"/>
      <c r="E2" s="3"/>
      <c r="F2" s="3"/>
    </row>
    <row r="3" spans="1:9" ht="12.75">
      <c r="A3" s="48"/>
      <c r="B3" s="48"/>
      <c r="C3" s="48"/>
      <c r="D3" s="48"/>
      <c r="E3" s="48"/>
      <c r="G3" s="15"/>
      <c r="H3" s="15"/>
      <c r="I3" s="50" t="s">
        <v>56</v>
      </c>
    </row>
    <row r="4" spans="1:9" s="51" customFormat="1" ht="18.75" customHeight="1">
      <c r="A4" s="283" t="s">
        <v>2</v>
      </c>
      <c r="B4" s="283" t="s">
        <v>3</v>
      </c>
      <c r="C4" s="283" t="s">
        <v>17</v>
      </c>
      <c r="D4" s="283" t="s">
        <v>124</v>
      </c>
      <c r="E4" s="283" t="s">
        <v>81</v>
      </c>
      <c r="F4" s="283"/>
      <c r="G4" s="283"/>
      <c r="H4" s="283"/>
      <c r="I4" s="283"/>
    </row>
    <row r="5" spans="1:9" s="51" customFormat="1" ht="20.25" customHeight="1">
      <c r="A5" s="283"/>
      <c r="B5" s="283"/>
      <c r="C5" s="283"/>
      <c r="D5" s="283"/>
      <c r="E5" s="283" t="s">
        <v>36</v>
      </c>
      <c r="F5" s="283" t="s">
        <v>6</v>
      </c>
      <c r="G5" s="283"/>
      <c r="H5" s="283"/>
      <c r="I5" s="283" t="s">
        <v>39</v>
      </c>
    </row>
    <row r="6" spans="1:9" s="51" customFormat="1" ht="51">
      <c r="A6" s="283"/>
      <c r="B6" s="283"/>
      <c r="C6" s="283"/>
      <c r="D6" s="283"/>
      <c r="E6" s="283"/>
      <c r="F6" s="251" t="s">
        <v>349</v>
      </c>
      <c r="G6" s="249" t="s">
        <v>82</v>
      </c>
      <c r="H6" s="249" t="s">
        <v>97</v>
      </c>
      <c r="I6" s="283"/>
    </row>
    <row r="7" spans="1:9" s="51" customFormat="1" ht="6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</row>
    <row r="8" spans="1:9" s="51" customFormat="1" ht="12.75">
      <c r="A8" s="72" t="s">
        <v>130</v>
      </c>
      <c r="B8" s="72"/>
      <c r="C8" s="53" t="s">
        <v>125</v>
      </c>
      <c r="D8" s="69">
        <f>D9</f>
        <v>8500</v>
      </c>
      <c r="E8" s="69">
        <f>E9</f>
        <v>8500</v>
      </c>
      <c r="F8" s="69"/>
      <c r="G8" s="69"/>
      <c r="H8" s="69"/>
      <c r="I8" s="69"/>
    </row>
    <row r="9" spans="1:9" s="51" customFormat="1" ht="12.75">
      <c r="A9" s="73"/>
      <c r="B9" s="73" t="s">
        <v>429</v>
      </c>
      <c r="C9" s="54" t="s">
        <v>430</v>
      </c>
      <c r="D9" s="70">
        <v>8500</v>
      </c>
      <c r="E9" s="70">
        <v>8500</v>
      </c>
      <c r="F9" s="70"/>
      <c r="G9" s="70"/>
      <c r="H9" s="70"/>
      <c r="I9" s="70"/>
    </row>
    <row r="10" spans="1:9" s="51" customFormat="1" ht="12.75">
      <c r="A10" s="73">
        <v>600</v>
      </c>
      <c r="B10" s="73"/>
      <c r="C10" s="54" t="s">
        <v>127</v>
      </c>
      <c r="D10" s="70">
        <f>D11+D12</f>
        <v>275940</v>
      </c>
      <c r="E10" s="70">
        <f>E11+E12</f>
        <v>221940</v>
      </c>
      <c r="F10" s="70">
        <f>F12</f>
        <v>163350</v>
      </c>
      <c r="G10" s="70"/>
      <c r="H10" s="70"/>
      <c r="I10" s="70">
        <f>I12</f>
        <v>54000</v>
      </c>
    </row>
    <row r="11" spans="1:9" s="51" customFormat="1" ht="12.75">
      <c r="A11" s="73"/>
      <c r="B11" s="73">
        <v>60014</v>
      </c>
      <c r="C11" s="54" t="s">
        <v>128</v>
      </c>
      <c r="D11" s="70">
        <f>E11</f>
        <v>9000</v>
      </c>
      <c r="E11" s="70">
        <v>9000</v>
      </c>
      <c r="F11" s="70"/>
      <c r="G11" s="70"/>
      <c r="H11" s="70"/>
      <c r="I11" s="70"/>
    </row>
    <row r="12" spans="1:9" s="51" customFormat="1" ht="12.75">
      <c r="A12" s="73"/>
      <c r="B12" s="73">
        <v>60016</v>
      </c>
      <c r="C12" s="54" t="s">
        <v>129</v>
      </c>
      <c r="D12" s="70">
        <f>E12+I12</f>
        <v>266940</v>
      </c>
      <c r="E12" s="70">
        <v>212940</v>
      </c>
      <c r="F12" s="70">
        <v>163350</v>
      </c>
      <c r="G12" s="70"/>
      <c r="H12" s="70"/>
      <c r="I12" s="70">
        <v>54000</v>
      </c>
    </row>
    <row r="13" spans="1:9" s="51" customFormat="1" ht="12.75">
      <c r="A13" s="73" t="s">
        <v>131</v>
      </c>
      <c r="B13" s="73"/>
      <c r="C13" s="54" t="s">
        <v>132</v>
      </c>
      <c r="D13" s="70">
        <f>D14</f>
        <v>10000</v>
      </c>
      <c r="E13" s="70">
        <v>10000</v>
      </c>
      <c r="F13" s="70"/>
      <c r="G13" s="70"/>
      <c r="H13" s="70"/>
      <c r="I13" s="70"/>
    </row>
    <row r="14" spans="1:9" s="51" customFormat="1" ht="12.75">
      <c r="A14" s="73"/>
      <c r="B14" s="73" t="s">
        <v>133</v>
      </c>
      <c r="C14" s="54" t="s">
        <v>126</v>
      </c>
      <c r="D14" s="70">
        <f>E14</f>
        <v>10000</v>
      </c>
      <c r="E14" s="70">
        <v>10000</v>
      </c>
      <c r="F14" s="70"/>
      <c r="G14" s="70"/>
      <c r="H14" s="70"/>
      <c r="I14" s="70"/>
    </row>
    <row r="15" spans="1:9" s="51" customFormat="1" ht="12.75">
      <c r="A15" s="73" t="s">
        <v>134</v>
      </c>
      <c r="B15" s="73"/>
      <c r="C15" s="54" t="s">
        <v>135</v>
      </c>
      <c r="D15" s="70">
        <v>218000</v>
      </c>
      <c r="E15" s="70">
        <v>218000</v>
      </c>
      <c r="F15" s="70"/>
      <c r="G15" s="70"/>
      <c r="H15" s="70"/>
      <c r="I15" s="70"/>
    </row>
    <row r="16" spans="1:9" s="51" customFormat="1" ht="25.5">
      <c r="A16" s="73"/>
      <c r="B16" s="73" t="s">
        <v>136</v>
      </c>
      <c r="C16" s="54" t="s">
        <v>137</v>
      </c>
      <c r="D16" s="70">
        <v>160000</v>
      </c>
      <c r="E16" s="70">
        <v>160000</v>
      </c>
      <c r="F16" s="70"/>
      <c r="G16" s="70"/>
      <c r="H16" s="70"/>
      <c r="I16" s="70"/>
    </row>
    <row r="17" spans="1:9" s="51" customFormat="1" ht="12.75">
      <c r="A17" s="73"/>
      <c r="B17" s="73" t="s">
        <v>138</v>
      </c>
      <c r="C17" s="54" t="s">
        <v>126</v>
      </c>
      <c r="D17" s="70">
        <v>58000</v>
      </c>
      <c r="E17" s="70">
        <v>58000</v>
      </c>
      <c r="F17" s="70"/>
      <c r="G17" s="70"/>
      <c r="H17" s="70"/>
      <c r="I17" s="70"/>
    </row>
    <row r="18" spans="1:9" s="51" customFormat="1" ht="12.75">
      <c r="A18" s="73" t="s">
        <v>139</v>
      </c>
      <c r="B18" s="73"/>
      <c r="C18" s="54" t="s">
        <v>140</v>
      </c>
      <c r="D18" s="70">
        <v>64000</v>
      </c>
      <c r="E18" s="70">
        <v>64000</v>
      </c>
      <c r="F18" s="70"/>
      <c r="G18" s="70"/>
      <c r="H18" s="70"/>
      <c r="I18" s="70"/>
    </row>
    <row r="19" spans="1:9" s="51" customFormat="1" ht="25.5">
      <c r="A19" s="73"/>
      <c r="B19" s="73" t="s">
        <v>141</v>
      </c>
      <c r="C19" s="54" t="s">
        <v>142</v>
      </c>
      <c r="D19" s="70">
        <v>30000</v>
      </c>
      <c r="E19" s="70">
        <v>30000</v>
      </c>
      <c r="F19" s="70"/>
      <c r="G19" s="70"/>
      <c r="H19" s="70"/>
      <c r="I19" s="70"/>
    </row>
    <row r="20" spans="1:9" s="51" customFormat="1" ht="25.5">
      <c r="A20" s="73"/>
      <c r="B20" s="73" t="s">
        <v>143</v>
      </c>
      <c r="C20" s="54" t="s">
        <v>144</v>
      </c>
      <c r="D20" s="70">
        <v>10000</v>
      </c>
      <c r="E20" s="70">
        <v>10000</v>
      </c>
      <c r="F20" s="70"/>
      <c r="G20" s="70"/>
      <c r="H20" s="70"/>
      <c r="I20" s="70"/>
    </row>
    <row r="21" spans="1:9" s="51" customFormat="1" ht="12.75">
      <c r="A21" s="73"/>
      <c r="B21" s="73" t="s">
        <v>145</v>
      </c>
      <c r="C21" s="54" t="s">
        <v>146</v>
      </c>
      <c r="D21" s="70">
        <v>24000</v>
      </c>
      <c r="E21" s="70">
        <v>24000</v>
      </c>
      <c r="F21" s="70"/>
      <c r="G21" s="70"/>
      <c r="H21" s="70"/>
      <c r="I21" s="70"/>
    </row>
    <row r="22" spans="1:9" s="51" customFormat="1" ht="12.75">
      <c r="A22" s="73" t="s">
        <v>147</v>
      </c>
      <c r="B22" s="73"/>
      <c r="C22" s="54" t="s">
        <v>148</v>
      </c>
      <c r="D22" s="70">
        <f>E22+I22</f>
        <v>1394376</v>
      </c>
      <c r="E22" s="70">
        <f>SUM(E23:E27)</f>
        <v>1379376</v>
      </c>
      <c r="F22" s="70">
        <f>F23+F25</f>
        <v>946400</v>
      </c>
      <c r="G22" s="70"/>
      <c r="H22" s="70"/>
      <c r="I22" s="70">
        <f>I25</f>
        <v>15000</v>
      </c>
    </row>
    <row r="23" spans="1:9" s="51" customFormat="1" ht="12.75">
      <c r="A23" s="73"/>
      <c r="B23" s="73" t="s">
        <v>149</v>
      </c>
      <c r="C23" s="54" t="s">
        <v>150</v>
      </c>
      <c r="D23" s="70">
        <v>91000</v>
      </c>
      <c r="E23" s="70">
        <v>91000</v>
      </c>
      <c r="F23" s="70">
        <v>72100</v>
      </c>
      <c r="G23" s="70"/>
      <c r="H23" s="70"/>
      <c r="I23" s="70"/>
    </row>
    <row r="24" spans="1:9" s="51" customFormat="1" ht="12.75">
      <c r="A24" s="73"/>
      <c r="B24" s="73" t="s">
        <v>151</v>
      </c>
      <c r="C24" s="54" t="s">
        <v>152</v>
      </c>
      <c r="D24" s="70">
        <v>85300</v>
      </c>
      <c r="E24" s="70">
        <v>85300</v>
      </c>
      <c r="F24" s="70"/>
      <c r="G24" s="70"/>
      <c r="H24" s="70"/>
      <c r="I24" s="70"/>
    </row>
    <row r="25" spans="1:9" s="51" customFormat="1" ht="12.75">
      <c r="A25" s="73"/>
      <c r="B25" s="73" t="s">
        <v>153</v>
      </c>
      <c r="C25" s="54" t="s">
        <v>154</v>
      </c>
      <c r="D25" s="70">
        <v>1155896</v>
      </c>
      <c r="E25" s="70">
        <v>1140896</v>
      </c>
      <c r="F25" s="70">
        <v>874300</v>
      </c>
      <c r="G25" s="70"/>
      <c r="H25" s="70"/>
      <c r="I25" s="70">
        <v>15000</v>
      </c>
    </row>
    <row r="26" spans="1:9" s="51" customFormat="1" ht="12.75">
      <c r="A26" s="73"/>
      <c r="B26" s="73" t="s">
        <v>155</v>
      </c>
      <c r="C26" s="54" t="s">
        <v>156</v>
      </c>
      <c r="D26" s="70">
        <v>35600</v>
      </c>
      <c r="E26" s="70">
        <v>35600</v>
      </c>
      <c r="F26" s="70"/>
      <c r="G26" s="70"/>
      <c r="H26" s="70"/>
      <c r="I26" s="70"/>
    </row>
    <row r="27" spans="1:9" s="51" customFormat="1" ht="12.75">
      <c r="A27" s="73"/>
      <c r="B27" s="73" t="s">
        <v>157</v>
      </c>
      <c r="C27" s="54" t="s">
        <v>126</v>
      </c>
      <c r="D27" s="70">
        <v>26580</v>
      </c>
      <c r="E27" s="70">
        <v>26580</v>
      </c>
      <c r="F27" s="70"/>
      <c r="G27" s="70"/>
      <c r="H27" s="70"/>
      <c r="I27" s="70"/>
    </row>
    <row r="28" spans="1:9" s="51" customFormat="1" ht="38.25">
      <c r="A28" s="73" t="s">
        <v>158</v>
      </c>
      <c r="B28" s="73"/>
      <c r="C28" s="54" t="s">
        <v>274</v>
      </c>
      <c r="D28" s="70">
        <v>972</v>
      </c>
      <c r="E28" s="70">
        <v>972</v>
      </c>
      <c r="F28" s="70">
        <v>479</v>
      </c>
      <c r="G28" s="70"/>
      <c r="H28" s="70"/>
      <c r="I28" s="70"/>
    </row>
    <row r="29" spans="1:9" s="51" customFormat="1" ht="25.5">
      <c r="A29" s="73"/>
      <c r="B29" s="73" t="s">
        <v>159</v>
      </c>
      <c r="C29" s="54" t="s">
        <v>352</v>
      </c>
      <c r="D29" s="70">
        <v>972</v>
      </c>
      <c r="E29" s="70">
        <v>972</v>
      </c>
      <c r="F29" s="70">
        <v>479</v>
      </c>
      <c r="G29" s="70"/>
      <c r="H29" s="70"/>
      <c r="I29" s="70"/>
    </row>
    <row r="30" spans="1:9" s="51" customFormat="1" ht="25.5">
      <c r="A30" s="73" t="s">
        <v>160</v>
      </c>
      <c r="B30" s="73"/>
      <c r="C30" s="54" t="s">
        <v>161</v>
      </c>
      <c r="D30" s="70">
        <f>SUM(D31:D33)</f>
        <v>120200</v>
      </c>
      <c r="E30" s="70">
        <v>100500</v>
      </c>
      <c r="F30" s="70">
        <v>30000</v>
      </c>
      <c r="G30" s="70"/>
      <c r="H30" s="70"/>
      <c r="I30" s="70">
        <v>19700</v>
      </c>
    </row>
    <row r="31" spans="1:9" s="51" customFormat="1" ht="12.75">
      <c r="A31" s="73"/>
      <c r="B31" s="73" t="s">
        <v>162</v>
      </c>
      <c r="C31" s="54" t="s">
        <v>163</v>
      </c>
      <c r="D31" s="70">
        <v>4700</v>
      </c>
      <c r="E31" s="70"/>
      <c r="F31" s="70"/>
      <c r="G31" s="70"/>
      <c r="H31" s="70"/>
      <c r="I31" s="70">
        <v>4700</v>
      </c>
    </row>
    <row r="32" spans="1:9" s="51" customFormat="1" ht="25.5">
      <c r="A32" s="73"/>
      <c r="B32" s="73" t="s">
        <v>164</v>
      </c>
      <c r="C32" s="54" t="s">
        <v>165</v>
      </c>
      <c r="D32" s="70">
        <v>15000</v>
      </c>
      <c r="E32" s="70"/>
      <c r="F32" s="70"/>
      <c r="G32" s="70"/>
      <c r="H32" s="70"/>
      <c r="I32" s="70">
        <v>15000</v>
      </c>
    </row>
    <row r="33" spans="1:9" s="51" customFormat="1" ht="12.75">
      <c r="A33" s="73"/>
      <c r="B33" s="73" t="s">
        <v>166</v>
      </c>
      <c r="C33" s="54" t="s">
        <v>167</v>
      </c>
      <c r="D33" s="70">
        <v>100500</v>
      </c>
      <c r="E33" s="70">
        <v>100500</v>
      </c>
      <c r="F33" s="70">
        <v>30000</v>
      </c>
      <c r="G33" s="70"/>
      <c r="H33" s="70"/>
      <c r="I33" s="70"/>
    </row>
    <row r="34" spans="1:9" s="51" customFormat="1" ht="55.5" customHeight="1">
      <c r="A34" s="73" t="s">
        <v>168</v>
      </c>
      <c r="B34" s="73"/>
      <c r="C34" s="54" t="s">
        <v>351</v>
      </c>
      <c r="D34" s="70">
        <v>30000</v>
      </c>
      <c r="E34" s="70">
        <v>30000</v>
      </c>
      <c r="F34" s="70">
        <v>25000</v>
      </c>
      <c r="G34" s="70"/>
      <c r="H34" s="70"/>
      <c r="I34" s="70"/>
    </row>
    <row r="35" spans="1:9" s="51" customFormat="1" ht="39.75" customHeight="1">
      <c r="A35" s="73"/>
      <c r="B35" s="73" t="s">
        <v>169</v>
      </c>
      <c r="C35" s="54" t="s">
        <v>431</v>
      </c>
      <c r="D35" s="70">
        <v>30000</v>
      </c>
      <c r="E35" s="70">
        <v>30000</v>
      </c>
      <c r="F35" s="70">
        <v>25000</v>
      </c>
      <c r="G35" s="70"/>
      <c r="H35" s="70"/>
      <c r="I35" s="70"/>
    </row>
    <row r="36" spans="1:9" s="51" customFormat="1" ht="12.75">
      <c r="A36" s="73" t="s">
        <v>170</v>
      </c>
      <c r="B36" s="73"/>
      <c r="C36" s="54" t="s">
        <v>171</v>
      </c>
      <c r="D36" s="70">
        <v>180000</v>
      </c>
      <c r="E36" s="70">
        <v>180000</v>
      </c>
      <c r="F36" s="70"/>
      <c r="G36" s="70"/>
      <c r="H36" s="70">
        <v>180000</v>
      </c>
      <c r="I36" s="70"/>
    </row>
    <row r="37" spans="1:9" s="51" customFormat="1" ht="25.5">
      <c r="A37" s="73"/>
      <c r="B37" s="73" t="s">
        <v>172</v>
      </c>
      <c r="C37" s="54" t="s">
        <v>350</v>
      </c>
      <c r="D37" s="70">
        <v>180000</v>
      </c>
      <c r="E37" s="70">
        <v>180000</v>
      </c>
      <c r="F37" s="70"/>
      <c r="G37" s="70"/>
      <c r="H37" s="70">
        <v>180000</v>
      </c>
      <c r="I37" s="70"/>
    </row>
    <row r="38" spans="1:9" s="51" customFormat="1" ht="12.75">
      <c r="A38" s="73" t="s">
        <v>354</v>
      </c>
      <c r="B38" s="73"/>
      <c r="C38" s="54" t="s">
        <v>355</v>
      </c>
      <c r="D38" s="70">
        <f>SUM(D39:D47)</f>
        <v>5488250</v>
      </c>
      <c r="E38" s="70">
        <f>SUM(E39:E47)</f>
        <v>5478250</v>
      </c>
      <c r="F38" s="70">
        <f>SUM(F39:F47)</f>
        <v>3816590</v>
      </c>
      <c r="G38" s="70"/>
      <c r="H38" s="70"/>
      <c r="I38" s="70">
        <f>I44</f>
        <v>10000</v>
      </c>
    </row>
    <row r="39" spans="1:9" s="51" customFormat="1" ht="12.75">
      <c r="A39" s="73"/>
      <c r="B39" s="73" t="s">
        <v>356</v>
      </c>
      <c r="C39" s="54" t="s">
        <v>369</v>
      </c>
      <c r="D39" s="70">
        <v>2223300</v>
      </c>
      <c r="E39" s="70">
        <v>2223300</v>
      </c>
      <c r="F39" s="70">
        <v>1591300</v>
      </c>
      <c r="G39" s="70"/>
      <c r="H39" s="70"/>
      <c r="I39" s="70"/>
    </row>
    <row r="40" spans="1:9" s="51" customFormat="1" ht="25.5">
      <c r="A40" s="73"/>
      <c r="B40" s="73" t="s">
        <v>370</v>
      </c>
      <c r="C40" s="54" t="s">
        <v>371</v>
      </c>
      <c r="D40" s="70">
        <v>250160</v>
      </c>
      <c r="E40" s="70">
        <v>250160</v>
      </c>
      <c r="F40" s="70">
        <v>185610</v>
      </c>
      <c r="G40" s="70"/>
      <c r="H40" s="70"/>
      <c r="I40" s="70"/>
    </row>
    <row r="41" spans="1:9" s="51" customFormat="1" ht="12.75">
      <c r="A41" s="73"/>
      <c r="B41" s="73" t="s">
        <v>358</v>
      </c>
      <c r="C41" s="54" t="s">
        <v>359</v>
      </c>
      <c r="D41" s="70">
        <v>147470</v>
      </c>
      <c r="E41" s="70">
        <v>147470</v>
      </c>
      <c r="F41" s="70">
        <v>110780</v>
      </c>
      <c r="G41" s="70"/>
      <c r="H41" s="70"/>
      <c r="I41" s="70"/>
    </row>
    <row r="42" spans="1:9" s="51" customFormat="1" ht="12.75">
      <c r="A42" s="73"/>
      <c r="B42" s="73" t="s">
        <v>372</v>
      </c>
      <c r="C42" s="54" t="s">
        <v>373</v>
      </c>
      <c r="D42" s="70">
        <v>1327990</v>
      </c>
      <c r="E42" s="70">
        <v>1327990</v>
      </c>
      <c r="F42" s="70">
        <v>925730</v>
      </c>
      <c r="G42" s="70"/>
      <c r="H42" s="70"/>
      <c r="I42" s="70"/>
    </row>
    <row r="43" spans="1:9" s="51" customFormat="1" ht="12.75">
      <c r="A43" s="73"/>
      <c r="B43" s="73" t="s">
        <v>374</v>
      </c>
      <c r="C43" s="54" t="s">
        <v>375</v>
      </c>
      <c r="D43" s="70">
        <v>236220</v>
      </c>
      <c r="E43" s="70">
        <v>236220</v>
      </c>
      <c r="F43" s="70">
        <v>8720</v>
      </c>
      <c r="G43" s="70"/>
      <c r="H43" s="70"/>
      <c r="I43" s="70"/>
    </row>
    <row r="44" spans="1:9" s="51" customFormat="1" ht="25.5">
      <c r="A44" s="73"/>
      <c r="B44" s="73" t="s">
        <v>376</v>
      </c>
      <c r="C44" s="54" t="s">
        <v>432</v>
      </c>
      <c r="D44" s="70">
        <f>E44+I44</f>
        <v>754190</v>
      </c>
      <c r="E44" s="70">
        <v>744190</v>
      </c>
      <c r="F44" s="70">
        <v>646070</v>
      </c>
      <c r="G44" s="70"/>
      <c r="H44" s="70"/>
      <c r="I44" s="70">
        <v>10000</v>
      </c>
    </row>
    <row r="45" spans="1:9" s="51" customFormat="1" ht="12.75">
      <c r="A45" s="73"/>
      <c r="B45" s="73" t="s">
        <v>377</v>
      </c>
      <c r="C45" s="54" t="s">
        <v>378</v>
      </c>
      <c r="D45" s="70">
        <v>488820</v>
      </c>
      <c r="E45" s="70">
        <v>488820</v>
      </c>
      <c r="F45" s="70">
        <v>348380</v>
      </c>
      <c r="G45" s="70"/>
      <c r="H45" s="70"/>
      <c r="I45" s="70"/>
    </row>
    <row r="46" spans="1:9" s="51" customFormat="1" ht="25.5">
      <c r="A46" s="73"/>
      <c r="B46" s="73" t="s">
        <v>379</v>
      </c>
      <c r="C46" s="54" t="s">
        <v>380</v>
      </c>
      <c r="D46" s="70">
        <v>23300</v>
      </c>
      <c r="E46" s="70">
        <v>23300</v>
      </c>
      <c r="F46" s="70"/>
      <c r="G46" s="70"/>
      <c r="H46" s="70"/>
      <c r="I46" s="70"/>
    </row>
    <row r="47" spans="1:9" s="51" customFormat="1" ht="12.75">
      <c r="A47" s="73"/>
      <c r="B47" s="73" t="s">
        <v>381</v>
      </c>
      <c r="C47" s="54" t="s">
        <v>126</v>
      </c>
      <c r="D47" s="70">
        <v>36800</v>
      </c>
      <c r="E47" s="70">
        <v>36800</v>
      </c>
      <c r="F47" s="70"/>
      <c r="G47" s="70"/>
      <c r="H47" s="70"/>
      <c r="I47" s="70"/>
    </row>
    <row r="48" spans="1:9" s="51" customFormat="1" ht="12.75">
      <c r="A48" s="73" t="s">
        <v>382</v>
      </c>
      <c r="B48" s="73"/>
      <c r="C48" s="54" t="s">
        <v>383</v>
      </c>
      <c r="D48" s="70">
        <v>70000</v>
      </c>
      <c r="E48" s="70">
        <v>70000</v>
      </c>
      <c r="F48" s="70">
        <v>1500</v>
      </c>
      <c r="G48" s="70">
        <v>30000</v>
      </c>
      <c r="H48" s="70"/>
      <c r="I48" s="70"/>
    </row>
    <row r="49" spans="1:9" s="51" customFormat="1" ht="12.75">
      <c r="A49" s="73"/>
      <c r="B49" s="73" t="s">
        <v>384</v>
      </c>
      <c r="C49" s="54" t="s">
        <v>385</v>
      </c>
      <c r="D49" s="70">
        <v>7000</v>
      </c>
      <c r="E49" s="70">
        <v>7000</v>
      </c>
      <c r="F49" s="70"/>
      <c r="G49" s="70"/>
      <c r="H49" s="70"/>
      <c r="I49" s="70"/>
    </row>
    <row r="50" spans="1:9" s="51" customFormat="1" ht="12.75">
      <c r="A50" s="73"/>
      <c r="B50" s="73" t="s">
        <v>386</v>
      </c>
      <c r="C50" s="54" t="s">
        <v>387</v>
      </c>
      <c r="D50" s="70">
        <v>63000</v>
      </c>
      <c r="E50" s="70">
        <v>63000</v>
      </c>
      <c r="F50" s="70">
        <v>1500</v>
      </c>
      <c r="G50" s="70">
        <v>30000</v>
      </c>
      <c r="H50" s="70"/>
      <c r="I50" s="70"/>
    </row>
    <row r="51" spans="1:9" s="51" customFormat="1" ht="12.75">
      <c r="A51" s="73" t="s">
        <v>329</v>
      </c>
      <c r="B51" s="73"/>
      <c r="C51" s="54" t="s">
        <v>330</v>
      </c>
      <c r="D51" s="70">
        <f>SUM(D52:D57)</f>
        <v>2801970</v>
      </c>
      <c r="E51" s="70">
        <v>2801970</v>
      </c>
      <c r="F51" s="70">
        <f>F52+F56</f>
        <v>245060</v>
      </c>
      <c r="G51" s="70"/>
      <c r="H51" s="70"/>
      <c r="I51" s="70"/>
    </row>
    <row r="52" spans="1:9" s="51" customFormat="1" ht="51">
      <c r="A52" s="73"/>
      <c r="B52" s="73" t="s">
        <v>331</v>
      </c>
      <c r="C52" s="54" t="s">
        <v>433</v>
      </c>
      <c r="D52" s="70">
        <v>1904000</v>
      </c>
      <c r="E52" s="70">
        <v>1904000</v>
      </c>
      <c r="F52" s="70">
        <v>40160</v>
      </c>
      <c r="G52" s="70"/>
      <c r="H52" s="70"/>
      <c r="I52" s="70"/>
    </row>
    <row r="53" spans="1:9" s="51" customFormat="1" ht="63.75">
      <c r="A53" s="73"/>
      <c r="B53" s="73" t="s">
        <v>333</v>
      </c>
      <c r="C53" s="54" t="s">
        <v>388</v>
      </c>
      <c r="D53" s="70">
        <v>12000</v>
      </c>
      <c r="E53" s="70">
        <v>12000</v>
      </c>
      <c r="F53" s="70"/>
      <c r="G53" s="70"/>
      <c r="H53" s="70"/>
      <c r="I53" s="70"/>
    </row>
    <row r="54" spans="1:9" s="51" customFormat="1" ht="38.25">
      <c r="A54" s="73"/>
      <c r="B54" s="73" t="s">
        <v>335</v>
      </c>
      <c r="C54" s="54" t="s">
        <v>389</v>
      </c>
      <c r="D54" s="70">
        <v>400000</v>
      </c>
      <c r="E54" s="70">
        <v>400000</v>
      </c>
      <c r="F54" s="70"/>
      <c r="G54" s="70"/>
      <c r="H54" s="70"/>
      <c r="I54" s="70"/>
    </row>
    <row r="55" spans="1:9" s="51" customFormat="1" ht="12.75">
      <c r="A55" s="73"/>
      <c r="B55" s="73" t="s">
        <v>390</v>
      </c>
      <c r="C55" s="54" t="s">
        <v>391</v>
      </c>
      <c r="D55" s="70">
        <v>145000</v>
      </c>
      <c r="E55" s="70">
        <v>145000</v>
      </c>
      <c r="F55" s="70"/>
      <c r="G55" s="70"/>
      <c r="H55" s="70"/>
      <c r="I55" s="70"/>
    </row>
    <row r="56" spans="1:9" s="51" customFormat="1" ht="12.75">
      <c r="A56" s="73"/>
      <c r="B56" s="73" t="s">
        <v>339</v>
      </c>
      <c r="C56" s="54" t="s">
        <v>340</v>
      </c>
      <c r="D56" s="70">
        <v>231970</v>
      </c>
      <c r="E56" s="70">
        <v>231970</v>
      </c>
      <c r="F56" s="70">
        <v>204900</v>
      </c>
      <c r="G56" s="70"/>
      <c r="H56" s="70"/>
      <c r="I56" s="70"/>
    </row>
    <row r="57" spans="1:9" s="51" customFormat="1" ht="12.75">
      <c r="A57" s="73"/>
      <c r="B57" s="73" t="s">
        <v>341</v>
      </c>
      <c r="C57" s="54" t="s">
        <v>392</v>
      </c>
      <c r="D57" s="70">
        <v>109000</v>
      </c>
      <c r="E57" s="70">
        <v>109000</v>
      </c>
      <c r="F57" s="70"/>
      <c r="G57" s="70"/>
      <c r="H57" s="70"/>
      <c r="I57" s="70"/>
    </row>
    <row r="58" spans="1:9" s="51" customFormat="1" ht="12.75">
      <c r="A58" s="73" t="s">
        <v>393</v>
      </c>
      <c r="B58" s="73"/>
      <c r="C58" s="54" t="s">
        <v>394</v>
      </c>
      <c r="D58" s="70">
        <f>SUM(D59:D61)</f>
        <v>123680</v>
      </c>
      <c r="E58" s="70">
        <v>123680</v>
      </c>
      <c r="F58" s="70">
        <v>84410</v>
      </c>
      <c r="G58" s="70"/>
      <c r="H58" s="70"/>
      <c r="I58" s="70"/>
    </row>
    <row r="59" spans="1:9" s="51" customFormat="1" ht="12.75">
      <c r="A59" s="73"/>
      <c r="B59" s="73" t="s">
        <v>395</v>
      </c>
      <c r="C59" s="54" t="s">
        <v>396</v>
      </c>
      <c r="D59" s="70">
        <v>96070</v>
      </c>
      <c r="E59" s="70">
        <v>96070</v>
      </c>
      <c r="F59" s="70">
        <v>84410</v>
      </c>
      <c r="G59" s="70"/>
      <c r="H59" s="70"/>
      <c r="I59" s="70"/>
    </row>
    <row r="60" spans="1:9" s="51" customFormat="1" ht="12.75">
      <c r="A60" s="73"/>
      <c r="B60" s="73" t="s">
        <v>398</v>
      </c>
      <c r="C60" s="54" t="s">
        <v>397</v>
      </c>
      <c r="D60" s="70">
        <v>27000</v>
      </c>
      <c r="E60" s="70">
        <v>27000</v>
      </c>
      <c r="F60" s="70"/>
      <c r="G60" s="70"/>
      <c r="H60" s="70"/>
      <c r="I60" s="70"/>
    </row>
    <row r="61" spans="1:9" s="51" customFormat="1" ht="25.5">
      <c r="A61" s="73"/>
      <c r="B61" s="73" t="s">
        <v>399</v>
      </c>
      <c r="C61" s="54" t="s">
        <v>380</v>
      </c>
      <c r="D61" s="70">
        <v>610</v>
      </c>
      <c r="E61" s="70">
        <v>610</v>
      </c>
      <c r="F61" s="70"/>
      <c r="G61" s="70"/>
      <c r="H61" s="70"/>
      <c r="I61" s="70"/>
    </row>
    <row r="62" spans="1:9" s="51" customFormat="1" ht="25.5">
      <c r="A62" s="73" t="s">
        <v>342</v>
      </c>
      <c r="B62" s="73"/>
      <c r="C62" s="54" t="s">
        <v>343</v>
      </c>
      <c r="D62" s="70">
        <f>SUM(D63:D69)</f>
        <v>1090000</v>
      </c>
      <c r="E62" s="70">
        <f>SUM(E63:E69)</f>
        <v>1020000</v>
      </c>
      <c r="F62" s="70"/>
      <c r="G62" s="70">
        <f>G68</f>
        <v>105000</v>
      </c>
      <c r="H62" s="70"/>
      <c r="I62" s="70">
        <f>I69</f>
        <v>70000</v>
      </c>
    </row>
    <row r="63" spans="1:9" s="51" customFormat="1" ht="12.75">
      <c r="A63" s="73"/>
      <c r="B63" s="73" t="s">
        <v>400</v>
      </c>
      <c r="C63" s="54" t="s">
        <v>401</v>
      </c>
      <c r="D63" s="70">
        <v>25000</v>
      </c>
      <c r="E63" s="70">
        <v>25000</v>
      </c>
      <c r="F63" s="70"/>
      <c r="G63" s="70"/>
      <c r="H63" s="70"/>
      <c r="I63" s="70"/>
    </row>
    <row r="64" spans="1:9" s="51" customFormat="1" ht="12.75">
      <c r="A64" s="73"/>
      <c r="B64" s="73" t="s">
        <v>402</v>
      </c>
      <c r="C64" s="54" t="s">
        <v>403</v>
      </c>
      <c r="D64" s="70">
        <v>150000</v>
      </c>
      <c r="E64" s="70">
        <v>150000</v>
      </c>
      <c r="F64" s="70"/>
      <c r="G64" s="70"/>
      <c r="H64" s="70"/>
      <c r="I64" s="70"/>
    </row>
    <row r="65" spans="1:9" s="51" customFormat="1" ht="25.5">
      <c r="A65" s="73"/>
      <c r="B65" s="73" t="s">
        <v>404</v>
      </c>
      <c r="C65" s="54" t="s">
        <v>405</v>
      </c>
      <c r="D65" s="70">
        <v>5000</v>
      </c>
      <c r="E65" s="70">
        <v>5000</v>
      </c>
      <c r="F65" s="70"/>
      <c r="G65" s="70"/>
      <c r="H65" s="70"/>
      <c r="I65" s="70"/>
    </row>
    <row r="66" spans="1:9" s="51" customFormat="1" ht="12.75">
      <c r="A66" s="73"/>
      <c r="B66" s="73" t="s">
        <v>344</v>
      </c>
      <c r="C66" s="54" t="s">
        <v>345</v>
      </c>
      <c r="D66" s="70">
        <v>580000</v>
      </c>
      <c r="E66" s="70">
        <v>580000</v>
      </c>
      <c r="F66" s="70"/>
      <c r="G66" s="70"/>
      <c r="H66" s="70"/>
      <c r="I66" s="70"/>
    </row>
    <row r="67" spans="1:9" s="51" customFormat="1" ht="12.75">
      <c r="A67" s="73"/>
      <c r="B67" s="73" t="s">
        <v>406</v>
      </c>
      <c r="C67" s="54" t="s">
        <v>407</v>
      </c>
      <c r="D67" s="70">
        <v>155000</v>
      </c>
      <c r="E67" s="70">
        <v>155000</v>
      </c>
      <c r="F67" s="70"/>
      <c r="G67" s="70"/>
      <c r="H67" s="70"/>
      <c r="I67" s="70"/>
    </row>
    <row r="68" spans="1:9" s="51" customFormat="1" ht="12.75">
      <c r="A68" s="73"/>
      <c r="B68" s="73" t="s">
        <v>408</v>
      </c>
      <c r="C68" s="54" t="s">
        <v>409</v>
      </c>
      <c r="D68" s="70">
        <v>105000</v>
      </c>
      <c r="E68" s="70">
        <v>105000</v>
      </c>
      <c r="F68" s="70"/>
      <c r="G68" s="70">
        <v>105000</v>
      </c>
      <c r="H68" s="70"/>
      <c r="I68" s="70"/>
    </row>
    <row r="69" spans="1:9" s="51" customFormat="1" ht="12.75">
      <c r="A69" s="73"/>
      <c r="B69" s="73" t="s">
        <v>417</v>
      </c>
      <c r="C69" s="54" t="s">
        <v>392</v>
      </c>
      <c r="D69" s="70">
        <v>70000</v>
      </c>
      <c r="E69" s="70"/>
      <c r="F69" s="70"/>
      <c r="G69" s="70"/>
      <c r="H69" s="70"/>
      <c r="I69" s="70">
        <v>70000</v>
      </c>
    </row>
    <row r="70" spans="1:9" s="51" customFormat="1" ht="25.5">
      <c r="A70" s="73" t="s">
        <v>410</v>
      </c>
      <c r="B70" s="73"/>
      <c r="C70" s="54" t="s">
        <v>434</v>
      </c>
      <c r="D70" s="70">
        <v>153600</v>
      </c>
      <c r="E70" s="70">
        <v>153600</v>
      </c>
      <c r="F70" s="70"/>
      <c r="G70" s="70">
        <v>153600</v>
      </c>
      <c r="H70" s="70"/>
      <c r="I70" s="70"/>
    </row>
    <row r="71" spans="1:9" s="51" customFormat="1" ht="12.75">
      <c r="A71" s="73"/>
      <c r="B71" s="73" t="s">
        <v>411</v>
      </c>
      <c r="C71" s="54" t="s">
        <v>412</v>
      </c>
      <c r="D71" s="70">
        <v>153600</v>
      </c>
      <c r="E71" s="70">
        <v>153600</v>
      </c>
      <c r="F71" s="70"/>
      <c r="G71" s="70">
        <v>153600</v>
      </c>
      <c r="H71" s="70"/>
      <c r="I71" s="70"/>
    </row>
    <row r="72" spans="1:9" s="51" customFormat="1" ht="12.75">
      <c r="A72" s="196" t="s">
        <v>413</v>
      </c>
      <c r="B72" s="196"/>
      <c r="C72" s="198" t="s">
        <v>414</v>
      </c>
      <c r="D72" s="199">
        <v>190700</v>
      </c>
      <c r="E72" s="199">
        <v>190700</v>
      </c>
      <c r="F72" s="199">
        <v>58100</v>
      </c>
      <c r="G72" s="199"/>
      <c r="H72" s="199"/>
      <c r="I72" s="199"/>
    </row>
    <row r="73" spans="1:9" s="51" customFormat="1" ht="12.75">
      <c r="A73" s="74"/>
      <c r="B73" s="74" t="s">
        <v>415</v>
      </c>
      <c r="C73" s="55" t="s">
        <v>416</v>
      </c>
      <c r="D73" s="71">
        <v>190700</v>
      </c>
      <c r="E73" s="71">
        <v>190700</v>
      </c>
      <c r="F73" s="71">
        <v>58100</v>
      </c>
      <c r="G73" s="71"/>
      <c r="H73" s="71"/>
      <c r="I73" s="71"/>
    </row>
    <row r="74" spans="1:9" s="56" customFormat="1" ht="24.75" customHeight="1">
      <c r="A74" s="274" t="s">
        <v>420</v>
      </c>
      <c r="B74" s="275"/>
      <c r="C74" s="276"/>
      <c r="D74" s="247">
        <f>D8+D10+D13+D15+D18+D22+D28+D30+D34+D36+D38+D48+D51+D58+D62+D70+D72</f>
        <v>12220188</v>
      </c>
      <c r="E74" s="247">
        <f>E8+E10+E13+E15+E18+E22+E28+E30+E34+E36+E38+E48+E51+E58+E62+E70+E72</f>
        <v>12051488</v>
      </c>
      <c r="F74" s="247">
        <f>F10+F22+F28+F30+F34+F38+F48+F51+F58+F70+F72</f>
        <v>5370889</v>
      </c>
      <c r="G74" s="247">
        <f>G48+G62+G70</f>
        <v>288600</v>
      </c>
      <c r="H74" s="247">
        <f>H36</f>
        <v>180000</v>
      </c>
      <c r="I74" s="247">
        <f>I10+I22+I30+I38+I62</f>
        <v>168700</v>
      </c>
    </row>
    <row r="76" ht="12.75">
      <c r="A76" s="65"/>
    </row>
  </sheetData>
  <mergeCells count="10">
    <mergeCell ref="A74:C74"/>
    <mergeCell ref="A1:I1"/>
    <mergeCell ref="D4:D6"/>
    <mergeCell ref="A4:A6"/>
    <mergeCell ref="C4:C6"/>
    <mergeCell ref="B4:B6"/>
    <mergeCell ref="E4:I4"/>
    <mergeCell ref="F5:H5"/>
    <mergeCell ref="E5:E6"/>
    <mergeCell ref="I5:I6"/>
  </mergeCells>
  <printOptions horizontalCentered="1"/>
  <pageMargins left="0.3937007874015748" right="0.3937007874015748" top="1.51" bottom="0.7874015748031497" header="0.5118110236220472" footer="0.5118110236220472"/>
  <pageSetup fitToHeight="0" fitToWidth="1" horizontalDpi="600" verticalDpi="600" orientation="landscape" paperSize="9" r:id="rId1"/>
  <headerFooter alignWithMargins="0">
    <oddHeader xml:space="preserve">&amp;RZałącznik nr &amp;A
do uchwały Nr III/   /06
Rady Miejskiej w Golczewie
z dnia   grudnia 2006 r.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5.87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84" t="s">
        <v>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41</v>
      </c>
    </row>
    <row r="3" spans="1:13" s="45" customFormat="1" ht="19.5" customHeight="1">
      <c r="A3" s="285" t="s">
        <v>63</v>
      </c>
      <c r="B3" s="285" t="s">
        <v>2</v>
      </c>
      <c r="C3" s="285" t="s">
        <v>40</v>
      </c>
      <c r="D3" s="286" t="s">
        <v>89</v>
      </c>
      <c r="E3" s="286" t="s">
        <v>95</v>
      </c>
      <c r="F3" s="286" t="s">
        <v>79</v>
      </c>
      <c r="G3" s="286"/>
      <c r="H3" s="286"/>
      <c r="I3" s="286"/>
      <c r="J3" s="286"/>
      <c r="K3" s="286"/>
      <c r="L3" s="286"/>
      <c r="M3" s="286" t="s">
        <v>98</v>
      </c>
    </row>
    <row r="4" spans="1:13" s="45" customFormat="1" ht="19.5" customHeight="1">
      <c r="A4" s="285"/>
      <c r="B4" s="285"/>
      <c r="C4" s="285"/>
      <c r="D4" s="286"/>
      <c r="E4" s="286"/>
      <c r="F4" s="286" t="s">
        <v>421</v>
      </c>
      <c r="G4" s="286" t="s">
        <v>120</v>
      </c>
      <c r="H4" s="286"/>
      <c r="I4" s="286"/>
      <c r="J4" s="286"/>
      <c r="K4" s="286" t="s">
        <v>57</v>
      </c>
      <c r="L4" s="286" t="s">
        <v>61</v>
      </c>
      <c r="M4" s="286"/>
    </row>
    <row r="5" spans="1:13" s="45" customFormat="1" ht="29.25" customHeight="1">
      <c r="A5" s="285"/>
      <c r="B5" s="285"/>
      <c r="C5" s="285"/>
      <c r="D5" s="286"/>
      <c r="E5" s="286"/>
      <c r="F5" s="286"/>
      <c r="G5" s="286" t="s">
        <v>99</v>
      </c>
      <c r="H5" s="286" t="s">
        <v>87</v>
      </c>
      <c r="I5" s="286" t="s">
        <v>121</v>
      </c>
      <c r="J5" s="286" t="s">
        <v>88</v>
      </c>
      <c r="K5" s="286"/>
      <c r="L5" s="286"/>
      <c r="M5" s="286"/>
    </row>
    <row r="6" spans="1:13" s="45" customFormat="1" ht="19.5" customHeight="1">
      <c r="A6" s="285"/>
      <c r="B6" s="285"/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3" s="45" customFormat="1" ht="19.5" customHeight="1">
      <c r="A7" s="285"/>
      <c r="B7" s="285"/>
      <c r="C7" s="285"/>
      <c r="D7" s="286"/>
      <c r="E7" s="286"/>
      <c r="F7" s="286"/>
      <c r="G7" s="286"/>
      <c r="H7" s="286"/>
      <c r="I7" s="286"/>
      <c r="J7" s="286"/>
      <c r="K7" s="286"/>
      <c r="L7" s="286"/>
      <c r="M7" s="286"/>
    </row>
    <row r="8" spans="1:13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ht="51" customHeight="1">
      <c r="A9" s="243" t="s">
        <v>12</v>
      </c>
      <c r="B9" s="243">
        <v>754</v>
      </c>
      <c r="C9" s="243">
        <v>75405</v>
      </c>
      <c r="D9" s="244" t="s">
        <v>435</v>
      </c>
      <c r="E9" s="245">
        <v>23500</v>
      </c>
      <c r="F9" s="245">
        <v>4700</v>
      </c>
      <c r="G9" s="245">
        <v>4700</v>
      </c>
      <c r="H9" s="245"/>
      <c r="I9" s="245"/>
      <c r="J9" s="245"/>
      <c r="K9" s="245">
        <v>4700</v>
      </c>
      <c r="L9" s="245">
        <v>4700</v>
      </c>
      <c r="M9" s="237" t="s">
        <v>365</v>
      </c>
    </row>
    <row r="10" spans="1:13" ht="51" customHeight="1">
      <c r="A10" s="255" t="s">
        <v>13</v>
      </c>
      <c r="B10" s="255">
        <v>900</v>
      </c>
      <c r="C10" s="255">
        <v>90001</v>
      </c>
      <c r="D10" s="256" t="s">
        <v>436</v>
      </c>
      <c r="E10" s="233">
        <v>3700000</v>
      </c>
      <c r="F10" s="233">
        <v>1720000</v>
      </c>
      <c r="G10" s="233"/>
      <c r="H10" s="233"/>
      <c r="I10" s="257" t="s">
        <v>100</v>
      </c>
      <c r="J10" s="233">
        <v>1720000</v>
      </c>
      <c r="K10" s="233">
        <v>1800000</v>
      </c>
      <c r="L10" s="233"/>
      <c r="M10" s="256" t="s">
        <v>365</v>
      </c>
    </row>
    <row r="11" spans="1:13" ht="63.75">
      <c r="A11" s="215" t="s">
        <v>14</v>
      </c>
      <c r="B11" s="215"/>
      <c r="C11" s="215">
        <v>90013</v>
      </c>
      <c r="D11" s="254" t="s">
        <v>437</v>
      </c>
      <c r="E11" s="217">
        <v>1800000</v>
      </c>
      <c r="F11" s="217">
        <v>100000</v>
      </c>
      <c r="G11" s="217"/>
      <c r="H11" s="217"/>
      <c r="I11" s="241" t="s">
        <v>364</v>
      </c>
      <c r="J11" s="217"/>
      <c r="K11" s="217"/>
      <c r="L11" s="217"/>
      <c r="M11" s="254" t="s">
        <v>365</v>
      </c>
    </row>
    <row r="12" spans="1:13" ht="22.5" customHeight="1">
      <c r="A12" s="287" t="s">
        <v>93</v>
      </c>
      <c r="B12" s="287"/>
      <c r="C12" s="287"/>
      <c r="D12" s="287"/>
      <c r="E12" s="233">
        <f>E9+E10+E11</f>
        <v>5523500</v>
      </c>
      <c r="F12" s="246">
        <f>F9+F10+F11</f>
        <v>1824700</v>
      </c>
      <c r="G12" s="233">
        <f>G9</f>
        <v>4700</v>
      </c>
      <c r="H12" s="233"/>
      <c r="I12" s="233">
        <v>100000</v>
      </c>
      <c r="J12" s="233">
        <f>J10</f>
        <v>1720000</v>
      </c>
      <c r="K12" s="233">
        <f>K9+K10</f>
        <v>1804700</v>
      </c>
      <c r="L12" s="233">
        <f>L9</f>
        <v>4700</v>
      </c>
      <c r="M12" s="61" t="s">
        <v>47</v>
      </c>
    </row>
    <row r="14" ht="12.75">
      <c r="A14" s="1" t="s">
        <v>75</v>
      </c>
    </row>
    <row r="15" ht="12.75">
      <c r="A15" s="1" t="s">
        <v>71</v>
      </c>
    </row>
    <row r="16" ht="12.75">
      <c r="A16" s="1" t="s">
        <v>72</v>
      </c>
    </row>
    <row r="17" ht="12.75">
      <c r="A17" s="1" t="s">
        <v>73</v>
      </c>
    </row>
    <row r="19" ht="12.75">
      <c r="A19" s="65" t="s">
        <v>366</v>
      </c>
    </row>
  </sheetData>
  <mergeCells count="17">
    <mergeCell ref="K4:K7"/>
    <mergeCell ref="A12:D12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 xml:space="preserve">&amp;R&amp;9Załącznik nr &amp;A
do uchwały Nr III/   /06
Rady Miejskiej w Golczewie
z dnia   grudnia 2006 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7">
      <selection activeCell="D10" sqref="D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1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0" t="s">
        <v>41</v>
      </c>
    </row>
    <row r="3" spans="1:11" s="45" customFormat="1" ht="19.5" customHeight="1">
      <c r="A3" s="285" t="s">
        <v>63</v>
      </c>
      <c r="B3" s="285" t="s">
        <v>2</v>
      </c>
      <c r="C3" s="285" t="s">
        <v>40</v>
      </c>
      <c r="D3" s="286" t="s">
        <v>101</v>
      </c>
      <c r="E3" s="286" t="s">
        <v>95</v>
      </c>
      <c r="F3" s="286" t="s">
        <v>79</v>
      </c>
      <c r="G3" s="286"/>
      <c r="H3" s="286"/>
      <c r="I3" s="286"/>
      <c r="J3" s="286"/>
      <c r="K3" s="286" t="s">
        <v>98</v>
      </c>
    </row>
    <row r="4" spans="1:11" s="45" customFormat="1" ht="19.5" customHeight="1">
      <c r="A4" s="285"/>
      <c r="B4" s="285"/>
      <c r="C4" s="285"/>
      <c r="D4" s="286"/>
      <c r="E4" s="286"/>
      <c r="F4" s="286" t="s">
        <v>422</v>
      </c>
      <c r="G4" s="286" t="s">
        <v>120</v>
      </c>
      <c r="H4" s="286"/>
      <c r="I4" s="286"/>
      <c r="J4" s="286"/>
      <c r="K4" s="286"/>
    </row>
    <row r="5" spans="1:11" s="45" customFormat="1" ht="29.25" customHeight="1">
      <c r="A5" s="285"/>
      <c r="B5" s="285"/>
      <c r="C5" s="285"/>
      <c r="D5" s="286"/>
      <c r="E5" s="286"/>
      <c r="F5" s="286"/>
      <c r="G5" s="286" t="s">
        <v>99</v>
      </c>
      <c r="H5" s="286" t="s">
        <v>87</v>
      </c>
      <c r="I5" s="286" t="s">
        <v>102</v>
      </c>
      <c r="J5" s="286" t="s">
        <v>88</v>
      </c>
      <c r="K5" s="286"/>
    </row>
    <row r="6" spans="1:11" s="45" customFormat="1" ht="19.5" customHeight="1">
      <c r="A6" s="285"/>
      <c r="B6" s="285"/>
      <c r="C6" s="285"/>
      <c r="D6" s="286"/>
      <c r="E6" s="286"/>
      <c r="F6" s="286"/>
      <c r="G6" s="286"/>
      <c r="H6" s="286"/>
      <c r="I6" s="286"/>
      <c r="J6" s="286"/>
      <c r="K6" s="286"/>
    </row>
    <row r="7" spans="1:11" s="45" customFormat="1" ht="19.5" customHeight="1">
      <c r="A7" s="285"/>
      <c r="B7" s="285"/>
      <c r="C7" s="285"/>
      <c r="D7" s="286"/>
      <c r="E7" s="286"/>
      <c r="F7" s="286"/>
      <c r="G7" s="286"/>
      <c r="H7" s="286"/>
      <c r="I7" s="286"/>
      <c r="J7" s="286"/>
      <c r="K7" s="286"/>
    </row>
    <row r="8" spans="1:11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</row>
    <row r="9" spans="1:11" ht="51" customHeight="1">
      <c r="A9" s="34" t="s">
        <v>12</v>
      </c>
      <c r="B9" s="234">
        <v>600</v>
      </c>
      <c r="C9" s="234">
        <v>60016</v>
      </c>
      <c r="D9" s="66" t="s">
        <v>367</v>
      </c>
      <c r="E9" s="201">
        <v>54000</v>
      </c>
      <c r="F9" s="201">
        <v>54000</v>
      </c>
      <c r="G9" s="201">
        <v>54000</v>
      </c>
      <c r="H9" s="201"/>
      <c r="I9" s="239" t="s">
        <v>100</v>
      </c>
      <c r="J9" s="201"/>
      <c r="K9" s="259" t="s">
        <v>365</v>
      </c>
    </row>
    <row r="10" spans="1:11" ht="51">
      <c r="A10" s="35" t="s">
        <v>13</v>
      </c>
      <c r="B10" s="208" t="s">
        <v>147</v>
      </c>
      <c r="C10" s="208" t="s">
        <v>153</v>
      </c>
      <c r="D10" s="242" t="s">
        <v>368</v>
      </c>
      <c r="E10" s="203">
        <v>15000</v>
      </c>
      <c r="F10" s="203">
        <v>15000</v>
      </c>
      <c r="G10" s="203">
        <v>15000</v>
      </c>
      <c r="H10" s="203"/>
      <c r="I10" s="240" t="s">
        <v>100</v>
      </c>
      <c r="J10" s="203"/>
      <c r="K10" s="238" t="s">
        <v>365</v>
      </c>
    </row>
    <row r="11" spans="1:11" ht="51">
      <c r="A11" s="35" t="s">
        <v>14</v>
      </c>
      <c r="B11" s="208" t="s">
        <v>160</v>
      </c>
      <c r="C11" s="208" t="s">
        <v>162</v>
      </c>
      <c r="D11" s="242" t="s">
        <v>438</v>
      </c>
      <c r="E11" s="203">
        <v>23500</v>
      </c>
      <c r="F11" s="203">
        <v>4700</v>
      </c>
      <c r="G11" s="203">
        <v>4700</v>
      </c>
      <c r="H11" s="203"/>
      <c r="I11" s="240" t="s">
        <v>100</v>
      </c>
      <c r="J11" s="203"/>
      <c r="K11" s="238" t="s">
        <v>365</v>
      </c>
    </row>
    <row r="12" spans="1:11" ht="51">
      <c r="A12" s="35" t="s">
        <v>1</v>
      </c>
      <c r="B12" s="208" t="s">
        <v>160</v>
      </c>
      <c r="C12" s="208" t="s">
        <v>164</v>
      </c>
      <c r="D12" s="242" t="s">
        <v>418</v>
      </c>
      <c r="E12" s="203">
        <v>20000</v>
      </c>
      <c r="F12" s="203">
        <v>15000</v>
      </c>
      <c r="G12" s="203">
        <v>15000</v>
      </c>
      <c r="H12" s="203"/>
      <c r="I12" s="258" t="s">
        <v>100</v>
      </c>
      <c r="J12" s="203"/>
      <c r="K12" s="238" t="s">
        <v>365</v>
      </c>
    </row>
    <row r="13" spans="1:11" ht="51" customHeight="1">
      <c r="A13" s="35" t="s">
        <v>18</v>
      </c>
      <c r="B13" s="208" t="s">
        <v>354</v>
      </c>
      <c r="C13" s="208" t="s">
        <v>376</v>
      </c>
      <c r="D13" s="242" t="s">
        <v>440</v>
      </c>
      <c r="E13" s="203">
        <v>10000</v>
      </c>
      <c r="F13" s="203">
        <v>10000</v>
      </c>
      <c r="G13" s="203">
        <v>10000</v>
      </c>
      <c r="H13" s="203"/>
      <c r="I13" s="258" t="s">
        <v>100</v>
      </c>
      <c r="J13" s="203"/>
      <c r="K13" s="238" t="s">
        <v>365</v>
      </c>
    </row>
    <row r="14" spans="1:11" ht="51">
      <c r="A14" s="35" t="s">
        <v>21</v>
      </c>
      <c r="B14" s="208" t="s">
        <v>342</v>
      </c>
      <c r="C14" s="208" t="s">
        <v>417</v>
      </c>
      <c r="D14" s="242" t="s">
        <v>419</v>
      </c>
      <c r="E14" s="203">
        <v>70000</v>
      </c>
      <c r="F14" s="203">
        <v>70000</v>
      </c>
      <c r="G14" s="203">
        <v>70000</v>
      </c>
      <c r="H14" s="203"/>
      <c r="I14" s="241" t="s">
        <v>100</v>
      </c>
      <c r="J14" s="203"/>
      <c r="K14" s="254" t="s">
        <v>365</v>
      </c>
    </row>
    <row r="15" spans="1:11" ht="22.5" customHeight="1">
      <c r="A15" s="287" t="s">
        <v>93</v>
      </c>
      <c r="B15" s="287"/>
      <c r="C15" s="287"/>
      <c r="D15" s="287"/>
      <c r="E15" s="233">
        <f>SUM(E9:E14)</f>
        <v>192500</v>
      </c>
      <c r="F15" s="246">
        <f>SUM(F9:F14)</f>
        <v>168700</v>
      </c>
      <c r="G15" s="233">
        <f>SUM(G9:G14)</f>
        <v>168700</v>
      </c>
      <c r="H15" s="233"/>
      <c r="I15" s="233"/>
      <c r="J15" s="233"/>
      <c r="K15" s="61" t="s">
        <v>47</v>
      </c>
    </row>
    <row r="17" ht="12.75">
      <c r="A17" s="1" t="s">
        <v>75</v>
      </c>
    </row>
    <row r="18" ht="12.75">
      <c r="A18" s="1" t="s">
        <v>71</v>
      </c>
    </row>
    <row r="19" ht="12.75">
      <c r="A19" s="1" t="s">
        <v>72</v>
      </c>
    </row>
    <row r="20" ht="12.75">
      <c r="A20" s="1" t="s">
        <v>73</v>
      </c>
    </row>
    <row r="22" ht="12.75">
      <c r="A22" s="65"/>
    </row>
  </sheetData>
  <mergeCells count="15">
    <mergeCell ref="G4:J4"/>
    <mergeCell ref="G5:G7"/>
    <mergeCell ref="H5:H7"/>
    <mergeCell ref="I5:I7"/>
    <mergeCell ref="J5:J7"/>
    <mergeCell ref="A15:D15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 horizontalCentered="1"/>
  <pageMargins left="0.5" right="0.3937007874015748" top="0.85" bottom="0.17" header="0.17" footer="0.18"/>
  <pageSetup fitToHeight="0" fitToWidth="1" horizontalDpi="600" verticalDpi="600" orientation="landscape" paperSize="9" scale="98" r:id="rId1"/>
  <headerFooter alignWithMargins="0">
    <oddHeader xml:space="preserve">&amp;R&amp;9Załącznik nr &amp;A
do uchwały Nr III/15/06
Rady Miejskiej w Golczewie 
z dnia 29 grudnia 2006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4">
      <selection activeCell="D17" sqref="D17: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89" t="s">
        <v>76</v>
      </c>
      <c r="B1" s="289"/>
      <c r="C1" s="289"/>
      <c r="D1" s="289"/>
    </row>
    <row r="2" ht="6.75" customHeight="1">
      <c r="A2" s="17"/>
    </row>
    <row r="3" ht="12.75">
      <c r="D3" s="11" t="s">
        <v>41</v>
      </c>
    </row>
    <row r="4" spans="1:4" ht="15" customHeight="1">
      <c r="A4" s="285" t="s">
        <v>63</v>
      </c>
      <c r="B4" s="285" t="s">
        <v>5</v>
      </c>
      <c r="C4" s="286" t="s">
        <v>65</v>
      </c>
      <c r="D4" s="286" t="s">
        <v>66</v>
      </c>
    </row>
    <row r="5" spans="1:4" ht="15" customHeight="1">
      <c r="A5" s="285"/>
      <c r="B5" s="285"/>
      <c r="C5" s="285"/>
      <c r="D5" s="286"/>
    </row>
    <row r="6" spans="1:4" ht="15.75" customHeight="1">
      <c r="A6" s="285"/>
      <c r="B6" s="285"/>
      <c r="C6" s="285"/>
      <c r="D6" s="286"/>
    </row>
    <row r="7" spans="1:4" s="63" customFormat="1" ht="6.75" customHeight="1">
      <c r="A7" s="62">
        <v>1</v>
      </c>
      <c r="B7" s="62">
        <v>2</v>
      </c>
      <c r="C7" s="62">
        <v>3</v>
      </c>
      <c r="D7" s="62">
        <v>4</v>
      </c>
    </row>
    <row r="8" spans="1:4" ht="18.75" customHeight="1">
      <c r="A8" s="288" t="s">
        <v>24</v>
      </c>
      <c r="B8" s="288"/>
      <c r="C8" s="25"/>
      <c r="D8" s="26"/>
    </row>
    <row r="9" spans="1:4" ht="18.75" customHeight="1">
      <c r="A9" s="27" t="s">
        <v>12</v>
      </c>
      <c r="B9" s="28" t="s">
        <v>19</v>
      </c>
      <c r="C9" s="27" t="s">
        <v>25</v>
      </c>
      <c r="D9" s="28"/>
    </row>
    <row r="10" spans="1:4" ht="18.75" customHeight="1">
      <c r="A10" s="29" t="s">
        <v>13</v>
      </c>
      <c r="B10" s="30" t="s">
        <v>20</v>
      </c>
      <c r="C10" s="29" t="s">
        <v>25</v>
      </c>
      <c r="D10" s="30"/>
    </row>
    <row r="11" spans="1:4" ht="51">
      <c r="A11" s="29" t="s">
        <v>14</v>
      </c>
      <c r="B11" s="31" t="s">
        <v>90</v>
      </c>
      <c r="C11" s="29" t="s">
        <v>49</v>
      </c>
      <c r="D11" s="30"/>
    </row>
    <row r="12" spans="1:4" ht="18.75" customHeight="1">
      <c r="A12" s="29" t="s">
        <v>1</v>
      </c>
      <c r="B12" s="30" t="s">
        <v>27</v>
      </c>
      <c r="C12" s="29" t="s">
        <v>50</v>
      </c>
      <c r="D12" s="30"/>
    </row>
    <row r="13" spans="1:4" ht="18.75" customHeight="1">
      <c r="A13" s="29" t="s">
        <v>18</v>
      </c>
      <c r="B13" s="30" t="s">
        <v>91</v>
      </c>
      <c r="C13" s="29" t="s">
        <v>103</v>
      </c>
      <c r="D13" s="30"/>
    </row>
    <row r="14" spans="1:4" ht="18.75" customHeight="1">
      <c r="A14" s="29" t="s">
        <v>21</v>
      </c>
      <c r="B14" s="30" t="s">
        <v>22</v>
      </c>
      <c r="C14" s="29" t="s">
        <v>26</v>
      </c>
      <c r="D14" s="30"/>
    </row>
    <row r="15" spans="1:4" ht="18.75" customHeight="1">
      <c r="A15" s="29" t="s">
        <v>23</v>
      </c>
      <c r="B15" s="30" t="s">
        <v>118</v>
      </c>
      <c r="C15" s="29" t="s">
        <v>70</v>
      </c>
      <c r="D15" s="30"/>
    </row>
    <row r="16" spans="1:4" ht="18.75" customHeight="1">
      <c r="A16" s="29" t="s">
        <v>29</v>
      </c>
      <c r="B16" s="33" t="s">
        <v>48</v>
      </c>
      <c r="C16" s="32" t="s">
        <v>28</v>
      </c>
      <c r="D16" s="33"/>
    </row>
    <row r="17" spans="1:4" ht="18.75" customHeight="1">
      <c r="A17" s="288" t="s">
        <v>92</v>
      </c>
      <c r="B17" s="288"/>
      <c r="C17" s="25"/>
      <c r="D17" s="263">
        <f>SUM(D18:D19)</f>
        <v>499000</v>
      </c>
    </row>
    <row r="18" spans="1:4" ht="18.75" customHeight="1">
      <c r="A18" s="27" t="s">
        <v>12</v>
      </c>
      <c r="B18" s="28" t="s">
        <v>51</v>
      </c>
      <c r="C18" s="27" t="s">
        <v>31</v>
      </c>
      <c r="D18" s="264">
        <v>350000</v>
      </c>
    </row>
    <row r="19" spans="1:4" ht="18.75" customHeight="1">
      <c r="A19" s="29" t="s">
        <v>13</v>
      </c>
      <c r="B19" s="30" t="s">
        <v>30</v>
      </c>
      <c r="C19" s="29" t="s">
        <v>31</v>
      </c>
      <c r="D19" s="265">
        <v>149000</v>
      </c>
    </row>
    <row r="20" spans="1:4" ht="38.25">
      <c r="A20" s="29" t="s">
        <v>14</v>
      </c>
      <c r="B20" s="31" t="s">
        <v>54</v>
      </c>
      <c r="C20" s="29" t="s">
        <v>55</v>
      </c>
      <c r="D20" s="265"/>
    </row>
    <row r="21" spans="1:4" ht="18.75" customHeight="1">
      <c r="A21" s="29" t="s">
        <v>1</v>
      </c>
      <c r="B21" s="30" t="s">
        <v>52</v>
      </c>
      <c r="C21" s="29" t="s">
        <v>46</v>
      </c>
      <c r="D21" s="30"/>
    </row>
    <row r="22" spans="1:4" ht="18.75" customHeight="1">
      <c r="A22" s="29" t="s">
        <v>18</v>
      </c>
      <c r="B22" s="30" t="s">
        <v>53</v>
      </c>
      <c r="C22" s="29" t="s">
        <v>33</v>
      </c>
      <c r="D22" s="30"/>
    </row>
    <row r="23" spans="1:4" ht="18.75" customHeight="1">
      <c r="A23" s="29" t="s">
        <v>21</v>
      </c>
      <c r="B23" s="30" t="s">
        <v>119</v>
      </c>
      <c r="C23" s="29" t="s">
        <v>34</v>
      </c>
      <c r="D23" s="30"/>
    </row>
    <row r="24" spans="1:4" ht="18.75" customHeight="1">
      <c r="A24" s="32" t="s">
        <v>23</v>
      </c>
      <c r="B24" s="33" t="s">
        <v>35</v>
      </c>
      <c r="C24" s="32" t="s">
        <v>32</v>
      </c>
      <c r="D24" s="33"/>
    </row>
    <row r="25" spans="1:4" ht="7.5" customHeight="1">
      <c r="A25" s="5"/>
      <c r="B25" s="6"/>
      <c r="C25" s="6"/>
      <c r="D25" s="6"/>
    </row>
    <row r="26" spans="1:6" ht="12.75">
      <c r="A26" s="47"/>
      <c r="B26" s="46"/>
      <c r="C26" s="46"/>
      <c r="D26" s="46"/>
      <c r="E26" s="44"/>
      <c r="F26" s="4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fitToHeight="1" fitToWidth="1" horizontalDpi="600" verticalDpi="600" orientation="portrait" paperSize="9" r:id="rId1"/>
  <headerFooter alignWithMargins="0">
    <oddHeader xml:space="preserve">&amp;RZałącznik nr &amp;A
do uchwały Nr III/   /06
Rady Miejskiej w Golczewie
z dnia   grudnia 2006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defaultGridColor="0" colorId="8" workbookViewId="0" topLeftCell="A1">
      <selection activeCell="H11" sqref="H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2.25390625" style="0" customWidth="1"/>
    <col min="9" max="9" width="15.875" style="0" customWidth="1"/>
  </cols>
  <sheetData>
    <row r="1" spans="1:9" ht="48.75" customHeight="1">
      <c r="A1" s="266" t="s">
        <v>60</v>
      </c>
      <c r="B1" s="266"/>
      <c r="C1" s="266"/>
      <c r="D1" s="266"/>
      <c r="E1" s="266"/>
      <c r="F1" s="266"/>
      <c r="G1" s="266"/>
      <c r="H1" s="266"/>
      <c r="I1" s="266"/>
    </row>
    <row r="2" ht="12.75">
      <c r="I2" s="10" t="s">
        <v>41</v>
      </c>
    </row>
    <row r="3" spans="1:9" s="4" customFormat="1" ht="20.25" customHeight="1">
      <c r="A3" s="285" t="s">
        <v>2</v>
      </c>
      <c r="B3" s="267" t="s">
        <v>3</v>
      </c>
      <c r="C3" s="267" t="s">
        <v>4</v>
      </c>
      <c r="D3" s="286" t="s">
        <v>86</v>
      </c>
      <c r="E3" s="286" t="s">
        <v>423</v>
      </c>
      <c r="F3" s="286" t="s">
        <v>81</v>
      </c>
      <c r="G3" s="286"/>
      <c r="H3" s="286"/>
      <c r="I3" s="286"/>
    </row>
    <row r="4" spans="1:9" s="4" customFormat="1" ht="20.25" customHeight="1">
      <c r="A4" s="285"/>
      <c r="B4" s="268"/>
      <c r="C4" s="268"/>
      <c r="D4" s="285"/>
      <c r="E4" s="286"/>
      <c r="F4" s="286" t="s">
        <v>84</v>
      </c>
      <c r="G4" s="286" t="s">
        <v>6</v>
      </c>
      <c r="H4" s="286"/>
      <c r="I4" s="286" t="s">
        <v>85</v>
      </c>
    </row>
    <row r="5" spans="1:9" s="4" customFormat="1" ht="65.25" customHeight="1">
      <c r="A5" s="285"/>
      <c r="B5" s="269"/>
      <c r="C5" s="269"/>
      <c r="D5" s="285"/>
      <c r="E5" s="286"/>
      <c r="F5" s="286"/>
      <c r="G5" s="251" t="s">
        <v>349</v>
      </c>
      <c r="H5" s="251" t="s">
        <v>105</v>
      </c>
      <c r="I5" s="286"/>
    </row>
    <row r="6" spans="1:9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</row>
    <row r="7" spans="1:9" ht="19.5" customHeight="1">
      <c r="A7" s="234">
        <v>750</v>
      </c>
      <c r="B7" s="234">
        <v>75011</v>
      </c>
      <c r="C7" s="234">
        <v>2010</v>
      </c>
      <c r="D7" s="201">
        <v>91000</v>
      </c>
      <c r="E7" s="201">
        <v>91000</v>
      </c>
      <c r="F7" s="201">
        <v>91000</v>
      </c>
      <c r="G7" s="201">
        <v>72100</v>
      </c>
      <c r="H7" s="201"/>
      <c r="I7" s="201"/>
    </row>
    <row r="8" spans="1:9" ht="19.5" customHeight="1">
      <c r="A8" s="208" t="s">
        <v>158</v>
      </c>
      <c r="B8" s="208" t="s">
        <v>159</v>
      </c>
      <c r="C8" s="208" t="s">
        <v>266</v>
      </c>
      <c r="D8" s="203">
        <v>972</v>
      </c>
      <c r="E8" s="203">
        <v>972</v>
      </c>
      <c r="F8" s="203">
        <v>972</v>
      </c>
      <c r="G8" s="203">
        <v>479</v>
      </c>
      <c r="H8" s="203"/>
      <c r="I8" s="203"/>
    </row>
    <row r="9" spans="1:9" ht="19.5" customHeight="1">
      <c r="A9" s="208" t="s">
        <v>329</v>
      </c>
      <c r="B9" s="208"/>
      <c r="C9" s="208"/>
      <c r="D9" s="203">
        <f>SUM(D10:D12)</f>
        <v>1971000</v>
      </c>
      <c r="E9" s="203">
        <f>SUM(E10:E12)</f>
        <v>1971000</v>
      </c>
      <c r="F9" s="203">
        <f>SUM(F10:F12)</f>
        <v>1971000</v>
      </c>
      <c r="G9" s="203">
        <f>G10</f>
        <v>40160</v>
      </c>
      <c r="H9" s="203">
        <f>SUM(H10:H12)</f>
        <v>1916980</v>
      </c>
      <c r="I9" s="203"/>
    </row>
    <row r="10" spans="1:9" ht="19.5" customHeight="1">
      <c r="A10" s="208"/>
      <c r="B10" s="208" t="s">
        <v>331</v>
      </c>
      <c r="C10" s="208" t="s">
        <v>266</v>
      </c>
      <c r="D10" s="203">
        <v>1904000</v>
      </c>
      <c r="E10" s="203">
        <v>1904000</v>
      </c>
      <c r="F10" s="203">
        <v>1904000</v>
      </c>
      <c r="G10" s="203">
        <v>40160</v>
      </c>
      <c r="H10" s="203">
        <v>1861980</v>
      </c>
      <c r="I10" s="203"/>
    </row>
    <row r="11" spans="1:9" ht="19.5" customHeight="1">
      <c r="A11" s="208"/>
      <c r="B11" s="208" t="s">
        <v>333</v>
      </c>
      <c r="C11" s="208" t="s">
        <v>266</v>
      </c>
      <c r="D11" s="203">
        <v>12000</v>
      </c>
      <c r="E11" s="203">
        <v>12000</v>
      </c>
      <c r="F11" s="203">
        <v>12000</v>
      </c>
      <c r="G11" s="203"/>
      <c r="H11" s="203"/>
      <c r="I11" s="203"/>
    </row>
    <row r="12" spans="1:9" ht="19.5" customHeight="1">
      <c r="A12" s="208"/>
      <c r="B12" s="208" t="s">
        <v>335</v>
      </c>
      <c r="C12" s="208" t="s">
        <v>266</v>
      </c>
      <c r="D12" s="203">
        <v>55000</v>
      </c>
      <c r="E12" s="203">
        <v>55000</v>
      </c>
      <c r="F12" s="203">
        <v>55000</v>
      </c>
      <c r="G12" s="203"/>
      <c r="H12" s="203">
        <v>55000</v>
      </c>
      <c r="I12" s="203"/>
    </row>
    <row r="13" spans="1:9" ht="19.5" customHeight="1">
      <c r="A13" s="270" t="s">
        <v>93</v>
      </c>
      <c r="B13" s="271"/>
      <c r="C13" s="271"/>
      <c r="D13" s="207">
        <f>D7+D8+D9</f>
        <v>2062972</v>
      </c>
      <c r="E13" s="207">
        <f>E7+E8+E9</f>
        <v>2062972</v>
      </c>
      <c r="F13" s="207">
        <f>F7+F8+F9</f>
        <v>2062972</v>
      </c>
      <c r="G13" s="207">
        <f>G7+G8+G9</f>
        <v>112739</v>
      </c>
      <c r="H13" s="207">
        <f>H9</f>
        <v>1916980</v>
      </c>
      <c r="I13" s="19"/>
    </row>
    <row r="15" ht="12.75">
      <c r="A15" s="65"/>
    </row>
  </sheetData>
  <mergeCells count="11">
    <mergeCell ref="A13:C13"/>
    <mergeCell ref="G4:H4"/>
    <mergeCell ref="I4:I5"/>
    <mergeCell ref="F3:I3"/>
    <mergeCell ref="A1:I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fitToHeight="0" fitToWidth="1" horizontalDpi="300" verticalDpi="300" orientation="landscape" paperSize="9" r:id="rId1"/>
  <headerFooter alignWithMargins="0">
    <oddHeader xml:space="preserve">&amp;RZałącznik nr &amp;A
do uchwały Nr III/   /06
Rady Miejskiej w Golczewie
z dnia   grudnia 2006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B7" sqref="B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66" t="s">
        <v>123</v>
      </c>
      <c r="B1" s="266"/>
      <c r="C1" s="266"/>
      <c r="D1" s="266"/>
      <c r="E1" s="266"/>
      <c r="F1" s="266"/>
      <c r="G1" s="266"/>
      <c r="H1" s="266"/>
      <c r="I1" s="266"/>
    </row>
    <row r="2" spans="1:6" ht="15.75">
      <c r="A2" s="13"/>
      <c r="B2" s="13"/>
      <c r="C2" s="13"/>
      <c r="D2" s="13"/>
      <c r="E2" s="13"/>
      <c r="F2" s="13"/>
    </row>
    <row r="3" spans="1:9" ht="13.5" customHeight="1">
      <c r="A3" s="6"/>
      <c r="B3" s="6"/>
      <c r="C3" s="6"/>
      <c r="D3" s="6"/>
      <c r="E3" s="6"/>
      <c r="F3" s="6"/>
      <c r="I3" s="59" t="s">
        <v>41</v>
      </c>
    </row>
    <row r="4" spans="1:9" ht="20.25" customHeight="1">
      <c r="A4" s="285" t="s">
        <v>2</v>
      </c>
      <c r="B4" s="267" t="s">
        <v>3</v>
      </c>
      <c r="C4" s="267" t="s">
        <v>4</v>
      </c>
      <c r="D4" s="286" t="s">
        <v>86</v>
      </c>
      <c r="E4" s="286" t="s">
        <v>104</v>
      </c>
      <c r="F4" s="286" t="s">
        <v>81</v>
      </c>
      <c r="G4" s="286"/>
      <c r="H4" s="286"/>
      <c r="I4" s="286"/>
    </row>
    <row r="5" spans="1:9" ht="18" customHeight="1">
      <c r="A5" s="285"/>
      <c r="B5" s="268"/>
      <c r="C5" s="268"/>
      <c r="D5" s="285"/>
      <c r="E5" s="286"/>
      <c r="F5" s="286" t="s">
        <v>84</v>
      </c>
      <c r="G5" s="286" t="s">
        <v>6</v>
      </c>
      <c r="H5" s="286"/>
      <c r="I5" s="286" t="s">
        <v>85</v>
      </c>
    </row>
    <row r="6" spans="1:9" ht="69" customHeight="1">
      <c r="A6" s="285"/>
      <c r="B6" s="269"/>
      <c r="C6" s="269"/>
      <c r="D6" s="285"/>
      <c r="E6" s="286"/>
      <c r="F6" s="286"/>
      <c r="G6" s="251" t="s">
        <v>349</v>
      </c>
      <c r="H6" s="251" t="s">
        <v>105</v>
      </c>
      <c r="I6" s="286"/>
    </row>
    <row r="7" spans="1:9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9.5" customHeight="1">
      <c r="A8" s="234">
        <v>710</v>
      </c>
      <c r="B8" s="234">
        <v>71035</v>
      </c>
      <c r="C8" s="234" t="s">
        <v>264</v>
      </c>
      <c r="D8" s="201">
        <v>1800</v>
      </c>
      <c r="E8" s="201">
        <v>1800</v>
      </c>
      <c r="F8" s="201">
        <v>1800</v>
      </c>
      <c r="G8" s="201"/>
      <c r="H8" s="201"/>
      <c r="I8" s="201"/>
    </row>
    <row r="9" spans="1:9" ht="24.75" customHeight="1">
      <c r="A9" s="272" t="s">
        <v>93</v>
      </c>
      <c r="B9" s="272"/>
      <c r="C9" s="272"/>
      <c r="D9" s="272"/>
      <c r="E9" s="233">
        <f>E8</f>
        <v>1800</v>
      </c>
      <c r="F9" s="233">
        <f>F8</f>
        <v>1800</v>
      </c>
      <c r="G9" s="233"/>
      <c r="H9" s="233"/>
      <c r="I9" s="233"/>
    </row>
    <row r="11" spans="1:7" ht="12.75">
      <c r="A11" s="65"/>
      <c r="G11"/>
    </row>
  </sheetData>
  <mergeCells count="11">
    <mergeCell ref="A1:I1"/>
    <mergeCell ref="E4:E6"/>
    <mergeCell ref="F4:I4"/>
    <mergeCell ref="F5:F6"/>
    <mergeCell ref="G5:H5"/>
    <mergeCell ref="I5:I6"/>
    <mergeCell ref="A4:A6"/>
    <mergeCell ref="B4:B6"/>
    <mergeCell ref="C4:C6"/>
    <mergeCell ref="D4:D6"/>
    <mergeCell ref="A9:D9"/>
  </mergeCells>
  <printOptions horizontalCentered="1"/>
  <pageMargins left="0.5905511811023623" right="0.5905511811023623" top="1.35" bottom="0.3937007874015748" header="0.5118110236220472" footer="0.5118110236220472"/>
  <pageSetup fitToHeight="0" fitToWidth="1" horizontalDpi="600" verticalDpi="600" orientation="landscape" paperSize="9" r:id="rId1"/>
  <headerFooter alignWithMargins="0">
    <oddHeader xml:space="preserve">&amp;RZałącznik nr &amp;A
do uchwały Nr III/   /06 
Rady Miejskiej w Golczewie
z dnia   grudnia 2006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"/>
  <sheetViews>
    <sheetView workbookViewId="0" topLeftCell="A1">
      <selection activeCell="G14" sqref="G13:G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0.375" style="0" customWidth="1"/>
    <col min="9" max="9" width="14.625" style="0" customWidth="1"/>
    <col min="79" max="16384" width="9.125" style="1" customWidth="1"/>
  </cols>
  <sheetData>
    <row r="1" spans="1:9" ht="45" customHeight="1">
      <c r="A1" s="266" t="s">
        <v>122</v>
      </c>
      <c r="B1" s="266"/>
      <c r="C1" s="266"/>
      <c r="D1" s="266"/>
      <c r="E1" s="266"/>
      <c r="F1" s="266"/>
      <c r="G1" s="266"/>
      <c r="H1" s="266"/>
      <c r="I1" s="266"/>
    </row>
    <row r="3" ht="12.75">
      <c r="I3" s="59" t="s">
        <v>41</v>
      </c>
    </row>
    <row r="4" spans="1:78" ht="20.25" customHeight="1">
      <c r="A4" s="285" t="s">
        <v>2</v>
      </c>
      <c r="B4" s="267" t="s">
        <v>3</v>
      </c>
      <c r="C4" s="267" t="s">
        <v>4</v>
      </c>
      <c r="D4" s="286" t="s">
        <v>86</v>
      </c>
      <c r="E4" s="286" t="s">
        <v>423</v>
      </c>
      <c r="F4" s="286" t="s">
        <v>81</v>
      </c>
      <c r="G4" s="286"/>
      <c r="H4" s="286"/>
      <c r="I4" s="286"/>
      <c r="BW4" s="1"/>
      <c r="BX4" s="1"/>
      <c r="BY4" s="1"/>
      <c r="BZ4" s="1"/>
    </row>
    <row r="5" spans="1:78" ht="18" customHeight="1">
      <c r="A5" s="285"/>
      <c r="B5" s="268"/>
      <c r="C5" s="268"/>
      <c r="D5" s="285"/>
      <c r="E5" s="286"/>
      <c r="F5" s="286" t="s">
        <v>84</v>
      </c>
      <c r="G5" s="286" t="s">
        <v>6</v>
      </c>
      <c r="H5" s="286"/>
      <c r="I5" s="286" t="s">
        <v>85</v>
      </c>
      <c r="BW5" s="1"/>
      <c r="BX5" s="1"/>
      <c r="BY5" s="1"/>
      <c r="BZ5" s="1"/>
    </row>
    <row r="6" spans="1:78" ht="69" customHeight="1">
      <c r="A6" s="285"/>
      <c r="B6" s="269"/>
      <c r="C6" s="269"/>
      <c r="D6" s="285"/>
      <c r="E6" s="286"/>
      <c r="F6" s="286"/>
      <c r="G6" s="251" t="s">
        <v>349</v>
      </c>
      <c r="H6" s="251" t="s">
        <v>83</v>
      </c>
      <c r="I6" s="286"/>
      <c r="BW6" s="1"/>
      <c r="BX6" s="1"/>
      <c r="BY6" s="1"/>
      <c r="BZ6" s="1"/>
    </row>
    <row r="7" spans="1:78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BW7" s="1"/>
      <c r="BX7" s="1"/>
      <c r="BY7" s="1"/>
      <c r="BZ7" s="1"/>
    </row>
    <row r="8" spans="1:78" ht="19.5" customHeight="1">
      <c r="A8" s="34">
        <v>600</v>
      </c>
      <c r="B8" s="34">
        <v>60014</v>
      </c>
      <c r="C8" s="34">
        <v>2320</v>
      </c>
      <c r="D8" s="232">
        <v>9000</v>
      </c>
      <c r="E8" s="232">
        <v>9000</v>
      </c>
      <c r="F8" s="232">
        <v>9000</v>
      </c>
      <c r="G8" s="232"/>
      <c r="H8" s="232"/>
      <c r="I8" s="232"/>
      <c r="BW8" s="1"/>
      <c r="BX8" s="1"/>
      <c r="BY8" s="1"/>
      <c r="BZ8" s="1"/>
    </row>
    <row r="9" spans="1:78" ht="19.5" customHeight="1">
      <c r="A9" s="235">
        <v>900</v>
      </c>
      <c r="B9" s="235">
        <v>90013</v>
      </c>
      <c r="C9" s="235">
        <v>2310</v>
      </c>
      <c r="D9" s="236">
        <v>500000</v>
      </c>
      <c r="E9" s="236">
        <v>500000</v>
      </c>
      <c r="F9" s="236">
        <v>500000</v>
      </c>
      <c r="G9" s="236"/>
      <c r="H9" s="236"/>
      <c r="I9" s="236"/>
      <c r="BW9" s="1"/>
      <c r="BX9" s="1"/>
      <c r="BY9" s="1"/>
      <c r="BZ9" s="1"/>
    </row>
    <row r="10" spans="1:78" ht="24.75" customHeight="1">
      <c r="A10" s="272" t="s">
        <v>93</v>
      </c>
      <c r="B10" s="272"/>
      <c r="C10" s="272"/>
      <c r="D10" s="272"/>
      <c r="E10" s="233">
        <f>E8+E9</f>
        <v>509000</v>
      </c>
      <c r="F10" s="233">
        <f>F8+F9</f>
        <v>509000</v>
      </c>
      <c r="G10" s="233"/>
      <c r="H10" s="233"/>
      <c r="I10" s="233"/>
      <c r="BW10" s="1"/>
      <c r="BX10" s="1"/>
      <c r="BY10" s="1"/>
      <c r="BZ10" s="1"/>
    </row>
    <row r="12" ht="12.75">
      <c r="A12" s="65"/>
    </row>
  </sheetData>
  <mergeCells count="11">
    <mergeCell ref="A10:D10"/>
    <mergeCell ref="A1:I1"/>
    <mergeCell ref="A4:A6"/>
    <mergeCell ref="B4:B6"/>
    <mergeCell ref="C4:C6"/>
    <mergeCell ref="D4:D6"/>
    <mergeCell ref="E4:E6"/>
    <mergeCell ref="F4:I4"/>
    <mergeCell ref="F5:F6"/>
    <mergeCell ref="G5:H5"/>
    <mergeCell ref="I5:I6"/>
  </mergeCells>
  <printOptions horizontalCentered="1"/>
  <pageMargins left="0.5905511811023623" right="0.5905511811023623" top="1.43" bottom="0.3937007874015748" header="0.52" footer="0.5118110236220472"/>
  <pageSetup fitToHeight="0" fitToWidth="1" horizontalDpi="600" verticalDpi="600" orientation="landscape" paperSize="9" r:id="rId1"/>
  <headerFooter alignWithMargins="0">
    <oddHeader xml:space="preserve">&amp;RZałącznik nr &amp;A
do uchwały Nr III/   /06
Rady Miejskiej w Golczewie
z dnia   grudnia 2006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D16">
      <selection activeCell="L28" sqref="L28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9.75390625" style="0" customWidth="1"/>
    <col min="4" max="4" width="5.625" style="0" customWidth="1"/>
    <col min="5" max="5" width="35.25390625" style="0" customWidth="1"/>
    <col min="6" max="6" width="14.125" style="0" customWidth="1"/>
    <col min="7" max="7" width="10.75390625" style="0" customWidth="1"/>
    <col min="8" max="8" width="10.25390625" style="0" customWidth="1"/>
    <col min="9" max="9" width="8.75390625" style="0" customWidth="1"/>
    <col min="10" max="10" width="10.875" style="0" customWidth="1"/>
    <col min="11" max="11" width="9.75390625" style="0" customWidth="1"/>
    <col min="12" max="12" width="10.625" style="0" bestFit="1" customWidth="1"/>
    <col min="13" max="13" width="14.125" style="0" customWidth="1"/>
    <col min="14" max="14" width="13.625" style="0" customWidth="1"/>
  </cols>
  <sheetData>
    <row r="1" spans="1:13" ht="16.5">
      <c r="A1" s="290" t="s">
        <v>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6.5">
      <c r="A2" s="290" t="s">
        <v>106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0" t="s">
        <v>41</v>
      </c>
    </row>
    <row r="5" spans="1:14" ht="15" customHeight="1">
      <c r="A5" s="285" t="s">
        <v>63</v>
      </c>
      <c r="B5" s="267" t="s">
        <v>2</v>
      </c>
      <c r="C5" s="267" t="s">
        <v>353</v>
      </c>
      <c r="D5" s="267" t="s">
        <v>4</v>
      </c>
      <c r="E5" s="285" t="s">
        <v>0</v>
      </c>
      <c r="F5" s="286" t="s">
        <v>110</v>
      </c>
      <c r="G5" s="291" t="s">
        <v>77</v>
      </c>
      <c r="H5" s="292"/>
      <c r="I5" s="292"/>
      <c r="J5" s="293"/>
      <c r="K5" s="286" t="s">
        <v>8</v>
      </c>
      <c r="L5" s="286"/>
      <c r="M5" s="286" t="s">
        <v>111</v>
      </c>
      <c r="N5" s="286" t="s">
        <v>117</v>
      </c>
    </row>
    <row r="6" spans="1:14" ht="15" customHeight="1">
      <c r="A6" s="285"/>
      <c r="B6" s="268"/>
      <c r="C6" s="268"/>
      <c r="D6" s="268"/>
      <c r="E6" s="285"/>
      <c r="F6" s="286"/>
      <c r="G6" s="286" t="s">
        <v>7</v>
      </c>
      <c r="H6" s="296" t="s">
        <v>6</v>
      </c>
      <c r="I6" s="297"/>
      <c r="J6" s="298"/>
      <c r="K6" s="286" t="s">
        <v>7</v>
      </c>
      <c r="L6" s="286" t="s">
        <v>68</v>
      </c>
      <c r="M6" s="286"/>
      <c r="N6" s="286"/>
    </row>
    <row r="7" spans="1:14" ht="18" customHeight="1">
      <c r="A7" s="285"/>
      <c r="B7" s="268"/>
      <c r="C7" s="268"/>
      <c r="D7" s="268"/>
      <c r="E7" s="285"/>
      <c r="F7" s="286"/>
      <c r="G7" s="286"/>
      <c r="H7" s="294" t="s">
        <v>112</v>
      </c>
      <c r="I7" s="296" t="s">
        <v>6</v>
      </c>
      <c r="J7" s="298"/>
      <c r="K7" s="286"/>
      <c r="L7" s="286"/>
      <c r="M7" s="286"/>
      <c r="N7" s="286"/>
    </row>
    <row r="8" spans="1:14" ht="42" customHeight="1">
      <c r="A8" s="285"/>
      <c r="B8" s="269"/>
      <c r="C8" s="269"/>
      <c r="D8" s="269"/>
      <c r="E8" s="285"/>
      <c r="F8" s="286"/>
      <c r="G8" s="286"/>
      <c r="H8" s="295"/>
      <c r="I8" s="262" t="s">
        <v>109</v>
      </c>
      <c r="J8" s="262" t="s">
        <v>108</v>
      </c>
      <c r="K8" s="286"/>
      <c r="L8" s="286"/>
      <c r="M8" s="286"/>
      <c r="N8" s="286"/>
    </row>
    <row r="9" spans="1:14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</row>
    <row r="10" spans="1:14" ht="19.5" customHeight="1">
      <c r="A10" s="34" t="s">
        <v>10</v>
      </c>
      <c r="B10" s="211"/>
      <c r="C10" s="211"/>
      <c r="D10" s="211"/>
      <c r="E10" s="20" t="s">
        <v>11</v>
      </c>
      <c r="F10" s="201"/>
      <c r="G10" s="201">
        <f>G12</f>
        <v>2155310</v>
      </c>
      <c r="H10" s="201">
        <f>H12</f>
        <v>105000</v>
      </c>
      <c r="I10" s="201"/>
      <c r="J10" s="201">
        <f>J12</f>
        <v>105000</v>
      </c>
      <c r="K10" s="201">
        <f>K12</f>
        <v>2155310</v>
      </c>
      <c r="L10" s="201"/>
      <c r="M10" s="201"/>
      <c r="N10" s="202" t="s">
        <v>47</v>
      </c>
    </row>
    <row r="11" spans="1:14" ht="19.5" customHeight="1">
      <c r="A11" s="35"/>
      <c r="B11" s="210"/>
      <c r="C11" s="210"/>
      <c r="D11" s="210"/>
      <c r="E11" s="36" t="s">
        <v>81</v>
      </c>
      <c r="F11" s="203"/>
      <c r="G11" s="203"/>
      <c r="H11" s="203"/>
      <c r="I11" s="203"/>
      <c r="J11" s="203"/>
      <c r="K11" s="203"/>
      <c r="L11" s="203"/>
      <c r="M11" s="203"/>
      <c r="N11" s="204"/>
    </row>
    <row r="12" spans="1:14" ht="32.25" customHeight="1">
      <c r="A12" s="35"/>
      <c r="B12" s="208" t="s">
        <v>342</v>
      </c>
      <c r="C12" s="208"/>
      <c r="D12" s="208"/>
      <c r="E12" s="260" t="s">
        <v>343</v>
      </c>
      <c r="F12" s="203"/>
      <c r="G12" s="203">
        <f>G13</f>
        <v>2155310</v>
      </c>
      <c r="H12" s="203">
        <f>H13</f>
        <v>105000</v>
      </c>
      <c r="I12" s="203"/>
      <c r="J12" s="203">
        <f>J13</f>
        <v>105000</v>
      </c>
      <c r="K12" s="203">
        <f>K13</f>
        <v>2155310</v>
      </c>
      <c r="L12" s="203"/>
      <c r="M12" s="203"/>
      <c r="N12" s="204" t="s">
        <v>47</v>
      </c>
    </row>
    <row r="13" spans="1:14" ht="19.5" customHeight="1">
      <c r="A13" s="35"/>
      <c r="B13" s="208"/>
      <c r="C13" s="208" t="s">
        <v>408</v>
      </c>
      <c r="D13" s="208"/>
      <c r="E13" s="37" t="s">
        <v>409</v>
      </c>
      <c r="F13" s="203"/>
      <c r="G13" s="203">
        <f>SUM(G14:G17)</f>
        <v>2155310</v>
      </c>
      <c r="H13" s="203">
        <f>H17</f>
        <v>105000</v>
      </c>
      <c r="I13" s="203"/>
      <c r="J13" s="203">
        <f>J17</f>
        <v>105000</v>
      </c>
      <c r="K13" s="203">
        <v>2155310</v>
      </c>
      <c r="L13" s="203"/>
      <c r="M13" s="203"/>
      <c r="N13" s="204" t="s">
        <v>47</v>
      </c>
    </row>
    <row r="14" spans="1:14" ht="19.5" customHeight="1">
      <c r="A14" s="35"/>
      <c r="B14" s="208"/>
      <c r="C14" s="208"/>
      <c r="D14" s="208" t="s">
        <v>272</v>
      </c>
      <c r="E14" s="21" t="s">
        <v>273</v>
      </c>
      <c r="F14" s="203"/>
      <c r="G14" s="203">
        <v>1041300</v>
      </c>
      <c r="H14" s="203"/>
      <c r="I14" s="203"/>
      <c r="J14" s="203"/>
      <c r="K14" s="203"/>
      <c r="L14" s="203"/>
      <c r="M14" s="203"/>
      <c r="N14" s="204" t="s">
        <v>47</v>
      </c>
    </row>
    <row r="15" spans="1:14" ht="29.25" customHeight="1">
      <c r="A15" s="35"/>
      <c r="B15" s="208"/>
      <c r="C15" s="208"/>
      <c r="D15" s="208" t="s">
        <v>424</v>
      </c>
      <c r="E15" s="242" t="s">
        <v>425</v>
      </c>
      <c r="F15" s="203"/>
      <c r="G15" s="203">
        <v>1005010</v>
      </c>
      <c r="H15" s="203"/>
      <c r="I15" s="203"/>
      <c r="J15" s="203"/>
      <c r="K15" s="203"/>
      <c r="L15" s="203"/>
      <c r="M15" s="203"/>
      <c r="N15" s="204" t="s">
        <v>47</v>
      </c>
    </row>
    <row r="16" spans="1:14" ht="19.5" customHeight="1">
      <c r="A16" s="35"/>
      <c r="B16" s="208"/>
      <c r="C16" s="208"/>
      <c r="D16" s="208" t="s">
        <v>260</v>
      </c>
      <c r="E16" s="21" t="s">
        <v>261</v>
      </c>
      <c r="F16" s="203"/>
      <c r="G16" s="203">
        <v>4000</v>
      </c>
      <c r="H16" s="203"/>
      <c r="I16" s="203"/>
      <c r="J16" s="203"/>
      <c r="K16" s="203"/>
      <c r="L16" s="203"/>
      <c r="M16" s="203"/>
      <c r="N16" s="204" t="s">
        <v>47</v>
      </c>
    </row>
    <row r="17" spans="1:14" ht="55.5" customHeight="1">
      <c r="A17" s="38"/>
      <c r="B17" s="209"/>
      <c r="C17" s="209"/>
      <c r="D17" s="209" t="s">
        <v>441</v>
      </c>
      <c r="E17" s="261" t="s">
        <v>442</v>
      </c>
      <c r="F17" s="205"/>
      <c r="G17" s="205">
        <v>105000</v>
      </c>
      <c r="H17" s="205">
        <v>105000</v>
      </c>
      <c r="I17" s="205"/>
      <c r="J17" s="205">
        <v>105000</v>
      </c>
      <c r="K17" s="205"/>
      <c r="L17" s="205"/>
      <c r="M17" s="205"/>
      <c r="N17" s="206" t="s">
        <v>47</v>
      </c>
    </row>
    <row r="18" spans="1:14" ht="19.5" customHeight="1">
      <c r="A18" s="34" t="s">
        <v>15</v>
      </c>
      <c r="B18" s="211"/>
      <c r="C18" s="211"/>
      <c r="D18" s="211"/>
      <c r="E18" s="66" t="s">
        <v>107</v>
      </c>
      <c r="F18" s="201">
        <f>F20</f>
        <v>16850</v>
      </c>
      <c r="G18" s="201">
        <f>G20</f>
        <v>205820</v>
      </c>
      <c r="H18" s="204"/>
      <c r="I18" s="204" t="s">
        <v>47</v>
      </c>
      <c r="J18" s="204" t="s">
        <v>47</v>
      </c>
      <c r="K18" s="201">
        <f>K20</f>
        <v>205770</v>
      </c>
      <c r="L18" s="204" t="s">
        <v>47</v>
      </c>
      <c r="M18" s="201">
        <f>M20</f>
        <v>16900</v>
      </c>
      <c r="N18" s="201"/>
    </row>
    <row r="19" spans="1:14" ht="19.5" customHeight="1">
      <c r="A19" s="215"/>
      <c r="B19" s="216"/>
      <c r="C19" s="216"/>
      <c r="D19" s="216"/>
      <c r="E19" s="68" t="s">
        <v>81</v>
      </c>
      <c r="F19" s="217"/>
      <c r="G19" s="217"/>
      <c r="H19" s="204"/>
      <c r="I19" s="204"/>
      <c r="J19" s="204"/>
      <c r="K19" s="217"/>
      <c r="L19" s="204"/>
      <c r="M19" s="217"/>
      <c r="N19" s="217"/>
    </row>
    <row r="20" spans="1:14" ht="19.5" customHeight="1">
      <c r="A20" s="21"/>
      <c r="B20" s="208" t="s">
        <v>354</v>
      </c>
      <c r="C20" s="208"/>
      <c r="D20" s="208"/>
      <c r="E20" s="35" t="s">
        <v>355</v>
      </c>
      <c r="F20" s="203">
        <f>F21+F25</f>
        <v>16850</v>
      </c>
      <c r="G20" s="203">
        <f>G21+G25</f>
        <v>205820</v>
      </c>
      <c r="H20" s="204"/>
      <c r="I20" s="204" t="s">
        <v>47</v>
      </c>
      <c r="J20" s="204" t="s">
        <v>47</v>
      </c>
      <c r="K20" s="203">
        <f>K21+K25</f>
        <v>205770</v>
      </c>
      <c r="L20" s="204" t="s">
        <v>47</v>
      </c>
      <c r="M20" s="203">
        <f>M21+M25</f>
        <v>16900</v>
      </c>
      <c r="N20" s="203"/>
    </row>
    <row r="21" spans="1:14" ht="19.5" customHeight="1">
      <c r="A21" s="21"/>
      <c r="B21" s="208"/>
      <c r="C21" s="208" t="s">
        <v>356</v>
      </c>
      <c r="D21" s="208"/>
      <c r="E21" s="35" t="s">
        <v>357</v>
      </c>
      <c r="F21" s="203">
        <v>16000</v>
      </c>
      <c r="G21" s="203">
        <f>SUM(G22:G24)</f>
        <v>189550</v>
      </c>
      <c r="H21" s="204"/>
      <c r="I21" s="204" t="s">
        <v>47</v>
      </c>
      <c r="J21" s="204" t="s">
        <v>47</v>
      </c>
      <c r="K21" s="203">
        <v>189550</v>
      </c>
      <c r="L21" s="204" t="s">
        <v>47</v>
      </c>
      <c r="M21" s="203">
        <f>F21+G21-K21</f>
        <v>16000</v>
      </c>
      <c r="N21" s="203"/>
    </row>
    <row r="22" spans="1:14" ht="72.75" customHeight="1">
      <c r="A22" s="21"/>
      <c r="B22" s="208"/>
      <c r="C22" s="208"/>
      <c r="D22" s="208" t="s">
        <v>250</v>
      </c>
      <c r="E22" s="54" t="s">
        <v>251</v>
      </c>
      <c r="F22" s="203"/>
      <c r="G22" s="203">
        <v>6780</v>
      </c>
      <c r="H22" s="204"/>
      <c r="I22" s="204" t="s">
        <v>47</v>
      </c>
      <c r="J22" s="204" t="s">
        <v>47</v>
      </c>
      <c r="K22" s="203"/>
      <c r="L22" s="204" t="s">
        <v>47</v>
      </c>
      <c r="M22" s="203"/>
      <c r="N22" s="203"/>
    </row>
    <row r="23" spans="1:14" ht="19.5" customHeight="1">
      <c r="A23" s="21"/>
      <c r="B23" s="208"/>
      <c r="C23" s="208"/>
      <c r="D23" s="208" t="s">
        <v>272</v>
      </c>
      <c r="E23" s="21" t="s">
        <v>273</v>
      </c>
      <c r="F23" s="203"/>
      <c r="G23" s="203">
        <v>182720</v>
      </c>
      <c r="H23" s="204"/>
      <c r="I23" s="204" t="s">
        <v>47</v>
      </c>
      <c r="J23" s="204" t="s">
        <v>47</v>
      </c>
      <c r="K23" s="203"/>
      <c r="L23" s="204" t="s">
        <v>47</v>
      </c>
      <c r="M23" s="203"/>
      <c r="N23" s="203"/>
    </row>
    <row r="24" spans="1:14" ht="19.5" customHeight="1">
      <c r="A24" s="57"/>
      <c r="B24" s="212"/>
      <c r="C24" s="212"/>
      <c r="D24" s="212" t="s">
        <v>260</v>
      </c>
      <c r="E24" s="57" t="s">
        <v>261</v>
      </c>
      <c r="F24" s="213"/>
      <c r="G24" s="213">
        <v>50</v>
      </c>
      <c r="H24" s="214"/>
      <c r="I24" s="204" t="s">
        <v>47</v>
      </c>
      <c r="J24" s="204" t="s">
        <v>47</v>
      </c>
      <c r="K24" s="213"/>
      <c r="L24" s="204" t="s">
        <v>47</v>
      </c>
      <c r="M24" s="213"/>
      <c r="N24" s="213"/>
    </row>
    <row r="25" spans="1:14" ht="19.5" customHeight="1">
      <c r="A25" s="57"/>
      <c r="B25" s="212"/>
      <c r="C25" s="212" t="s">
        <v>358</v>
      </c>
      <c r="D25" s="212"/>
      <c r="E25" s="218" t="s">
        <v>359</v>
      </c>
      <c r="F25" s="213">
        <v>850</v>
      </c>
      <c r="G25" s="213">
        <f>SUM(G26:G27)</f>
        <v>16270</v>
      </c>
      <c r="H25" s="214"/>
      <c r="I25" s="204" t="s">
        <v>47</v>
      </c>
      <c r="J25" s="204" t="s">
        <v>47</v>
      </c>
      <c r="K25" s="213">
        <v>16220</v>
      </c>
      <c r="L25" s="204" t="s">
        <v>47</v>
      </c>
      <c r="M25" s="213">
        <f>F25+G25-K25</f>
        <v>900</v>
      </c>
      <c r="N25" s="213"/>
    </row>
    <row r="26" spans="1:14" ht="19.5" customHeight="1">
      <c r="A26" s="57"/>
      <c r="B26" s="212"/>
      <c r="C26" s="212"/>
      <c r="D26" s="212" t="s">
        <v>272</v>
      </c>
      <c r="E26" s="21" t="s">
        <v>273</v>
      </c>
      <c r="F26" s="213"/>
      <c r="G26" s="213">
        <v>16250</v>
      </c>
      <c r="H26" s="214"/>
      <c r="I26" s="204" t="s">
        <v>47</v>
      </c>
      <c r="J26" s="204" t="s">
        <v>47</v>
      </c>
      <c r="K26" s="213"/>
      <c r="L26" s="204" t="s">
        <v>47</v>
      </c>
      <c r="M26" s="213"/>
      <c r="N26" s="213"/>
    </row>
    <row r="27" spans="1:14" ht="19.5" customHeight="1">
      <c r="A27" s="22"/>
      <c r="B27" s="209"/>
      <c r="C27" s="209"/>
      <c r="D27" s="209" t="s">
        <v>260</v>
      </c>
      <c r="E27" s="57" t="s">
        <v>261</v>
      </c>
      <c r="F27" s="205"/>
      <c r="G27" s="205">
        <v>20</v>
      </c>
      <c r="H27" s="206"/>
      <c r="I27" s="206" t="s">
        <v>47</v>
      </c>
      <c r="J27" s="206" t="s">
        <v>47</v>
      </c>
      <c r="K27" s="205"/>
      <c r="L27" s="206" t="s">
        <v>47</v>
      </c>
      <c r="M27" s="205"/>
      <c r="N27" s="205"/>
    </row>
    <row r="28" spans="1:14" s="60" customFormat="1" ht="19.5" customHeight="1">
      <c r="A28" s="273" t="s">
        <v>93</v>
      </c>
      <c r="B28" s="273"/>
      <c r="C28" s="273"/>
      <c r="D28" s="273"/>
      <c r="E28" s="273"/>
      <c r="F28" s="207">
        <f>F20</f>
        <v>16850</v>
      </c>
      <c r="G28" s="207">
        <f>G12+G20</f>
        <v>2361130</v>
      </c>
      <c r="H28" s="207">
        <f>H12</f>
        <v>105000</v>
      </c>
      <c r="I28" s="207"/>
      <c r="J28" s="207">
        <f>J12</f>
        <v>105000</v>
      </c>
      <c r="K28" s="207">
        <f>K12+K20</f>
        <v>2361080</v>
      </c>
      <c r="L28" s="207"/>
      <c r="M28" s="207">
        <f>M20</f>
        <v>16900</v>
      </c>
      <c r="N28" s="207"/>
    </row>
    <row r="29" ht="4.5" customHeight="1"/>
    <row r="30" spans="1:4" ht="12.75" customHeight="1">
      <c r="A30" s="67" t="s">
        <v>113</v>
      </c>
      <c r="B30" s="67"/>
      <c r="C30" s="67"/>
      <c r="D30" s="67"/>
    </row>
    <row r="31" spans="1:4" ht="14.25">
      <c r="A31" s="67" t="s">
        <v>115</v>
      </c>
      <c r="B31" s="67"/>
      <c r="C31" s="67"/>
      <c r="D31" s="67"/>
    </row>
    <row r="32" spans="1:4" ht="12.75">
      <c r="A32" s="67" t="s">
        <v>116</v>
      </c>
      <c r="B32" s="67"/>
      <c r="C32" s="67"/>
      <c r="D32" s="67"/>
    </row>
    <row r="33" spans="1:4" ht="12.75">
      <c r="A33" s="67" t="s">
        <v>114</v>
      </c>
      <c r="B33" s="67"/>
      <c r="C33" s="67"/>
      <c r="D33" s="67"/>
    </row>
  </sheetData>
  <mergeCells count="19">
    <mergeCell ref="C5:C8"/>
    <mergeCell ref="B5:B8"/>
    <mergeCell ref="D5:D8"/>
    <mergeCell ref="H6:J6"/>
    <mergeCell ref="I7:J7"/>
    <mergeCell ref="N5:N8"/>
    <mergeCell ref="K6:K8"/>
    <mergeCell ref="L6:L8"/>
    <mergeCell ref="M5:M8"/>
    <mergeCell ref="A28:E28"/>
    <mergeCell ref="K5:L5"/>
    <mergeCell ref="A1:M1"/>
    <mergeCell ref="A2:M2"/>
    <mergeCell ref="A5:A8"/>
    <mergeCell ref="E5:E8"/>
    <mergeCell ref="F5:F8"/>
    <mergeCell ref="G6:G8"/>
    <mergeCell ref="G5:J5"/>
    <mergeCell ref="H7:H8"/>
  </mergeCells>
  <printOptions horizontalCentered="1"/>
  <pageMargins left="0.5118110236220472" right="0.5118110236220472" top="1.02" bottom="0.63" header="0.5118110236220472" footer="0.5118110236220472"/>
  <pageSetup fitToHeight="0" fitToWidth="1" horizontalDpi="600" verticalDpi="600" orientation="landscape" paperSize="9" scale="84" r:id="rId1"/>
  <headerFooter alignWithMargins="0">
    <oddHeader xml:space="preserve">&amp;R&amp;9Załącznik nr &amp;A
do uchwały Nr III/   /06
Rady Miejskiej w Golczewie
z dnia   grudnia 2006 r.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Strycharczyk</cp:lastModifiedBy>
  <cp:lastPrinted>2007-01-04T12:36:09Z</cp:lastPrinted>
  <dcterms:created xsi:type="dcterms:W3CDTF">1998-12-09T13:02:10Z</dcterms:created>
  <dcterms:modified xsi:type="dcterms:W3CDTF">2007-01-04T13:02:56Z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